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<sst xmlns="http://schemas.openxmlformats.org/spreadsheetml/2006/main" count="693" uniqueCount="47">
  <si>
    <t>次の式の中の、単項式にすべて○をつけなさい。</t>
  </si>
  <si>
    <t>次の式の中の、多項式にすべて○をつけなさい。</t>
  </si>
  <si>
    <t>a</t>
  </si>
  <si>
    <t>b</t>
  </si>
  <si>
    <t>c</t>
  </si>
  <si>
    <t>x</t>
  </si>
  <si>
    <t>y</t>
  </si>
  <si>
    <t>z</t>
  </si>
  <si>
    <t>²</t>
  </si>
  <si>
    <t>³</t>
  </si>
  <si>
    <t>次の多項式の項を書きなさい。また、それぞれの項の係数を書きなさい。</t>
  </si>
  <si>
    <t>次の式の同類項を書きなさい。</t>
  </si>
  <si>
    <t>一次式</t>
  </si>
  <si>
    <t>二次式</t>
  </si>
  <si>
    <t>三次式</t>
  </si>
  <si>
    <t>a</t>
  </si>
  <si>
    <t>b</t>
  </si>
  <si>
    <t>c</t>
  </si>
  <si>
    <t>x</t>
  </si>
  <si>
    <t>y</t>
  </si>
  <si>
    <t>z</t>
  </si>
  <si>
    <t>答え</t>
  </si>
  <si>
    <t>氏名　　　　　　　　　　　　　　　　　　　　</t>
  </si>
  <si>
    <t>次の式の同類項をまとめて簡単にしなさい。</t>
  </si>
  <si>
    <t>ax</t>
  </si>
  <si>
    <t>²</t>
  </si>
  <si>
    <t>ax²</t>
  </si>
  <si>
    <t>³</t>
  </si>
  <si>
    <t>x³</t>
  </si>
  <si>
    <t>xy</t>
  </si>
  <si>
    <t>(ア)</t>
  </si>
  <si>
    <t>(イ)</t>
  </si>
  <si>
    <t>(ウ)</t>
  </si>
  <si>
    <t>(エ)</t>
  </si>
  <si>
    <t>(オ)</t>
  </si>
  <si>
    <t>(カ)</t>
  </si>
  <si>
    <t>次の式の中から、同じ次数の式の記号をそれぞれ書きなさい。</t>
  </si>
  <si>
    <t>次の式について、（ア）単項式か・多項式か、（イ）何次式か、答えなさい。</t>
  </si>
  <si>
    <t>単項式</t>
  </si>
  <si>
    <t>多項式</t>
  </si>
  <si>
    <t>四次式</t>
  </si>
  <si>
    <t>式の計算１</t>
  </si>
  <si>
    <t>五次式</t>
  </si>
  <si>
    <t>四次式</t>
  </si>
  <si>
    <t>次の式はそれぞれ何次式ですか。</t>
  </si>
  <si>
    <t>次の単項式は、それぞれ何次式ですか。</t>
  </si>
  <si>
    <t>次の二つの式について、（ア）左の式に右の式を足した場合と、（イ）左の式から右の式を引いた場合を、答えなさい。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</si>
</sst>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ashed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top" shrinkToFit="1"/>
    </xf>
    <xf numFmtId="58" fontId="5" fillId="0" borderId="0" xfId="0" applyNumberFormat="1" applyFont="1" applyAlignment="1">
      <alignment vertical="top" shrinkToFit="1"/>
    </xf>
    <xf numFmtId="0" fontId="4" fillId="0" borderId="0" xfId="0" applyFont="1" applyAlignment="1">
      <alignment horizontal="right" shrinkToFit="1"/>
    </xf>
    <xf numFmtId="0" fontId="3" fillId="0" borderId="0" xfId="0" applyFont="1" applyAlignment="1">
      <alignment vertical="center" shrinkToFit="1"/>
    </xf>
    <xf numFmtId="0" fontId="3" fillId="0" borderId="18" xfId="0" applyFont="1" applyBorder="1" applyAlignment="1">
      <alignment vertical="top" shrinkToFit="1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.8515625" style="10" bestFit="1" customWidth="1"/>
    <col min="2" max="2" width="80.57421875" style="10" customWidth="1"/>
    <col min="3" max="16384" width="9.00390625" style="10" customWidth="1"/>
  </cols>
  <sheetData>
    <row r="1" spans="1:2" ht="30" customHeight="1">
      <c r="A1" s="24" t="s">
        <v>41</v>
      </c>
      <c r="B1" s="24"/>
    </row>
    <row r="2" ht="19.5" customHeight="1">
      <c r="B2" s="11">
        <f ca="1">TODAY()</f>
        <v>39586</v>
      </c>
    </row>
    <row r="3" ht="30" customHeight="1">
      <c r="B3" s="12" t="s">
        <v>22</v>
      </c>
    </row>
    <row r="4" spans="1:2" s="23" customFormat="1" ht="45" customHeight="1">
      <c r="A4" s="23">
        <v>1</v>
      </c>
      <c r="B4" s="23" t="str">
        <f>VLOOKUP(A4,Sheet2!$A:$E,3,FALSE)</f>
        <v>次の式について、（ア）単項式か・多項式か、（イ）何次式か、答えなさい。</v>
      </c>
    </row>
    <row r="5" spans="1:2" ht="99.75" customHeight="1">
      <c r="A5" s="24" t="str">
        <f>VLOOKUP(A4,Sheet2!$A:$E,4,FALSE)</f>
        <v>①-4ba     ②8a²+2x-4     ③-5cy-3</v>
      </c>
      <c r="B5" s="24"/>
    </row>
    <row r="6" spans="1:2" s="23" customFormat="1" ht="45" customHeight="1">
      <c r="A6" s="23">
        <v>2</v>
      </c>
      <c r="B6" s="23" t="str">
        <f>VLOOKUP(A6,Sheet2!$A:$E,3,FALSE)</f>
        <v>x=10,y=3の時、次の式の値を求めなさい。</v>
      </c>
    </row>
    <row r="7" spans="1:2" ht="99.75" customHeight="1">
      <c r="A7" s="24" t="str">
        <f>VLOOKUP(A6,Sheet2!$A:$E,4,FALSE)</f>
        <v>①-9x-8y     ②7x-4y     ③8x+5y</v>
      </c>
      <c r="B7" s="24"/>
    </row>
    <row r="8" spans="1:2" s="23" customFormat="1" ht="45" customHeight="1">
      <c r="A8" s="23">
        <v>3</v>
      </c>
      <c r="B8" s="23" t="str">
        <f>VLOOKUP(A8,Sheet2!$A:$E,3,FALSE)</f>
        <v>次の式の同類項をまとめて簡単にしなさい。</v>
      </c>
    </row>
    <row r="9" spans="1:2" ht="99.75" customHeight="1">
      <c r="A9" s="24" t="str">
        <f>VLOOKUP(A8,Sheet2!$A:$E,4,FALSE)</f>
        <v>①-6y-9y³+2y³     ②-4b²+2b-6b     ③10a-4a²+7a     ④-5c+10c-3c³     ⑤-9z²-5z+8z²</v>
      </c>
      <c r="B9" s="24"/>
    </row>
    <row r="10" spans="1:2" s="23" customFormat="1" ht="45" customHeight="1">
      <c r="A10" s="23">
        <v>4</v>
      </c>
      <c r="B10" s="23" t="str">
        <f>VLOOKUP(A10,Sheet2!$A:$E,3,FALSE)</f>
        <v>次の二つの式について、（ア）左の式に右の式を足した場合と、（イ）左の式から右の式を引いた場合を、答えなさい。</v>
      </c>
    </row>
    <row r="11" spans="1:2" ht="99.75" customHeight="1">
      <c r="A11" s="24" t="str">
        <f>VLOOKUP(A10,Sheet2!$A:$E,4,FALSE)</f>
        <v>①-9z-7x     ,     10x-8z     ②7c-4z     ,     3c-4z     ③8y+6b     ,     -5y+5b</v>
      </c>
      <c r="B11" s="24"/>
    </row>
    <row r="12" spans="1:2" s="23" customFormat="1" ht="45" customHeight="1">
      <c r="A12" s="23">
        <v>5</v>
      </c>
      <c r="B12" s="23" t="str">
        <f>VLOOKUP(A12,Sheet2!$A:$E,3,FALSE)</f>
        <v>次の式の中から、同じ次数の式の記号をそれぞれ書きなさい。</v>
      </c>
    </row>
    <row r="13" spans="1:2" ht="99.75" customHeight="1">
      <c r="A13" s="24" t="str">
        <f>VLOOKUP(A12,Sheet2!$A:$E,4,FALSE)</f>
        <v>(ア)-5c-9z²     (イ)-4a+10xb²     (ウ)2b-4a     (エ)-4y     (オ)-3z²+8z+2b     (カ)-6by+7x</v>
      </c>
      <c r="B13" s="24"/>
    </row>
    <row r="14" ht="19.5" customHeight="1">
      <c r="B14" s="11">
        <f ca="1">TODAY()</f>
        <v>39586</v>
      </c>
    </row>
    <row r="15" ht="30" customHeight="1">
      <c r="B15" s="12" t="s">
        <v>22</v>
      </c>
    </row>
    <row r="16" spans="1:2" s="23" customFormat="1" ht="45" customHeight="1">
      <c r="A16" s="23">
        <v>6</v>
      </c>
      <c r="B16" s="23" t="str">
        <f>VLOOKUP(A16,Sheet2!$A:$E,3,FALSE)</f>
        <v>次の式の中の、多項式にすべて○をつけなさい。</v>
      </c>
    </row>
    <row r="17" spans="1:2" ht="99.75" customHeight="1">
      <c r="A17" s="24" t="str">
        <f>VLOOKUP(A16,Sheet2!$A:$E,4,FALSE)</f>
        <v>2x²-3a²     ,     -3z²     ,     6c³-4b³     ,     4y²     ,     -8a+3a</v>
      </c>
      <c r="B17" s="24"/>
    </row>
    <row r="18" spans="1:2" s="23" customFormat="1" ht="45" customHeight="1">
      <c r="A18" s="23">
        <v>7</v>
      </c>
      <c r="B18" s="23" t="str">
        <f>VLOOKUP(A18,Sheet2!$A:$E,3,FALSE)</f>
        <v>次の式はそれぞれ何次式ですか。</v>
      </c>
    </row>
    <row r="19" spans="1:2" ht="99.75" customHeight="1">
      <c r="A19" s="24" t="str">
        <f>VLOOKUP(A18,Sheet2!$A:$E,4,FALSE)</f>
        <v>①7b-7a²-4a　　　②10c²+5x³-9y²　　　③7x-8z　　　④8b+2xy　　　⑤2xy-5z</v>
      </c>
      <c r="B19" s="24"/>
    </row>
    <row r="20" spans="1:2" s="23" customFormat="1" ht="45" customHeight="1">
      <c r="A20" s="23">
        <v>8</v>
      </c>
      <c r="B20" s="23" t="str">
        <f>VLOOKUP(A20,Sheet2!$A:$E,3,FALSE)</f>
        <v>次の式の同類項を書きなさい。</v>
      </c>
    </row>
    <row r="21" spans="1:2" ht="99.75" customHeight="1">
      <c r="A21" s="24" t="str">
        <f>VLOOKUP(A20,Sheet2!$A:$E,4,FALSE)</f>
        <v>①9az-7az+7b     ②5cy-4c²-3c²+8cy    ③7x-8ax+10x</v>
      </c>
      <c r="B21" s="24"/>
    </row>
    <row r="22" spans="1:2" s="23" customFormat="1" ht="45" customHeight="1">
      <c r="A22" s="23">
        <v>9</v>
      </c>
      <c r="B22" s="23" t="str">
        <f>VLOOKUP(A22,Sheet2!$A:$E,3,FALSE)</f>
        <v>次の式の同類項をまとめて簡単にしなさい。</v>
      </c>
    </row>
    <row r="23" spans="1:2" ht="99.75" customHeight="1">
      <c r="A23" s="24" t="str">
        <f>VLOOKUP(A22,Sheet2!$A:$E,4,FALSE)</f>
        <v>①10a-8y+6a+7y-7y     ②6c-6y+10ax-4y+7c+10ax+7c     ③-8x-4x+5x+6x+5x+6x+7ax-3x+9x</v>
      </c>
      <c r="B23" s="24"/>
    </row>
    <row r="24" spans="1:2" s="23" customFormat="1" ht="45" customHeight="1">
      <c r="A24" s="23">
        <v>10</v>
      </c>
      <c r="B24" s="23" t="str">
        <f>VLOOKUP(A24,Sheet2!$A:$E,3,FALSE)</f>
        <v>次の式の中の、単項式にすべて○をつけなさい。</v>
      </c>
    </row>
    <row r="25" spans="1:2" ht="99.75" customHeight="1">
      <c r="A25" s="24" t="str">
        <f>VLOOKUP(A24,Sheet2!$A:$E,4,FALSE)</f>
        <v>-4y²+3z²     ,     -5y³     ,     2z-5z³     ,     10x³     ,     2b²</v>
      </c>
      <c r="B25" s="24"/>
    </row>
    <row r="26" spans="1:2" s="13" customFormat="1" ht="99.75" customHeight="1">
      <c r="A26" s="25" t="s">
        <v>21</v>
      </c>
      <c r="B26" s="25"/>
    </row>
    <row r="27" spans="1:2" ht="30" customHeight="1">
      <c r="A27" s="14">
        <v>1</v>
      </c>
      <c r="B27" s="14" t="str">
        <f>VLOOKUP(A27,Sheet2!$A:$E,5,FALSE)</f>
        <v>①(ア)単項式(イ)二次式     ②(ア)多項式(イ)二次式     ③(ア)多項式(イ)二次式</v>
      </c>
    </row>
    <row r="28" spans="1:2" ht="30" customHeight="1">
      <c r="A28" s="14">
        <v>2</v>
      </c>
      <c r="B28" s="14" t="str">
        <f>VLOOKUP(A28,Sheet2!$A:$E,5,FALSE)</f>
        <v>①-114     ②58     ③95</v>
      </c>
    </row>
    <row r="29" spans="1:2" ht="30" customHeight="1">
      <c r="A29" s="14">
        <v>3</v>
      </c>
      <c r="B29" s="14" t="str">
        <f>VLOOKUP(A29,Sheet2!$A:$E,5,FALSE)</f>
        <v>①-6y-7y³     ②-4b-4b²     ③17a-4a²     ④5c-3c³     ⑤-5z-z²</v>
      </c>
    </row>
    <row r="30" spans="1:2" ht="30" customHeight="1">
      <c r="A30" s="14">
        <v>4</v>
      </c>
      <c r="B30" s="14" t="str">
        <f>VLOOKUP(A30,Sheet2!$A:$E,5,FALSE)</f>
        <v>①（ア）-17z+3x     （イ）-z-17x     ②（ア）10c-8z     （イ）4c     ③（ア）3y+11b     （イ）13y+b</v>
      </c>
    </row>
    <row r="31" spans="1:2" ht="30" customHeight="1">
      <c r="A31" s="14">
        <v>5</v>
      </c>
      <c r="B31" s="14" t="str">
        <f>VLOOKUP(A31,Sheet2!$A:$E,5,FALSE)</f>
        <v>(ウ)と(エ)     ,     (ア)と(カ)と(オ)     （順番は変わってもOK）</v>
      </c>
    </row>
    <row r="32" spans="1:2" ht="30" customHeight="1">
      <c r="A32" s="14">
        <v>6</v>
      </c>
      <c r="B32" s="14" t="str">
        <f>VLOOKUP(A32,Sheet2!$A:$E,5,FALSE)</f>
        <v>6c³-4b³     ,     2x²-3a²     ,     -8a+3a</v>
      </c>
    </row>
    <row r="33" spans="1:2" ht="30" customHeight="1">
      <c r="A33" s="14">
        <v>7</v>
      </c>
      <c r="B33" s="14" t="str">
        <f>VLOOKUP(A33,Sheet2!$A:$E,5,FALSE)</f>
        <v>①二次式　　　　　②三次式　　　　　③一次式　　　　　④二次式　　　　　⑤二次式</v>
      </c>
    </row>
    <row r="34" spans="1:2" ht="30" customHeight="1">
      <c r="A34" s="14">
        <v>8</v>
      </c>
      <c r="B34" s="14" t="str">
        <f>VLOOKUP(A34,Sheet2!$A:$E,5,FALSE)</f>
        <v>①9azと-7az     ②5cyと8cy  ,  -4c²と-3c²    ③7xと10x</v>
      </c>
    </row>
    <row r="35" spans="1:2" ht="30" customHeight="1">
      <c r="A35" s="14">
        <v>9</v>
      </c>
      <c r="B35" s="14" t="str">
        <f>VLOOKUP(A35,Sheet2!$A:$E,5,FALSE)</f>
        <v>①-8y+20a     ②20c-10y+20ax     ③-2c+8x+17ax     (項の順番は変わってもOK)</v>
      </c>
    </row>
    <row r="36" spans="1:2" ht="30" customHeight="1">
      <c r="A36" s="14">
        <v>10</v>
      </c>
      <c r="B36" s="14" t="str">
        <f>VLOOKUP(A36,Sheet2!$A:$E,5,FALSE)</f>
        <v>10x³     ,     -5y³     ,     2b²</v>
      </c>
    </row>
  </sheetData>
  <sheetProtection/>
  <mergeCells count="12">
    <mergeCell ref="A19:B19"/>
    <mergeCell ref="A21:B21"/>
    <mergeCell ref="A23:B23"/>
    <mergeCell ref="A25:B25"/>
    <mergeCell ref="A1:B1"/>
    <mergeCell ref="A26:B26"/>
    <mergeCell ref="A5:B5"/>
    <mergeCell ref="A7:B7"/>
    <mergeCell ref="A9:B9"/>
    <mergeCell ref="A11:B11"/>
    <mergeCell ref="A13:B13"/>
    <mergeCell ref="A17:B17"/>
  </mergeCells>
  <printOptions/>
  <pageMargins left="0.7" right="0.7" top="0.75" bottom="0.75" header="0.3" footer="0.3"/>
  <pageSetup orientation="portrait" paperSize="9" r:id="rId1"/>
  <rowBreaks count="2" manualBreakCount="2">
    <brk id="13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.421875" style="0" bestFit="1" customWidth="1"/>
    <col min="2" max="2" width="12.7109375" style="0" bestFit="1" customWidth="1"/>
    <col min="3" max="3" width="33.7109375" style="0" customWidth="1"/>
    <col min="4" max="4" width="48.421875" style="0" customWidth="1"/>
    <col min="5" max="5" width="16.421875" style="0" customWidth="1"/>
  </cols>
  <sheetData>
    <row r="1" spans="1:5" ht="13.5">
      <c r="A1">
        <f>RANK(B1,B:B,)</f>
        <v>10</v>
      </c>
      <c r="B1">
        <f ca="1">RAND()</f>
        <v>0.09054288832293311</v>
      </c>
      <c r="C1" t="s">
        <v>0</v>
      </c>
      <c r="D1" t="str">
        <f>CONCATENATE(VLOOKUP(1,Sheet4!A1:D5,4,FALSE),"     ,     ",VLOOKUP(2,Sheet4!A1:D5,4,FALSE),"     ,     ",VLOOKUP(3,Sheet4!A1:D5,4,FALSE),"     ,     ",VLOOKUP(4,Sheet4!A1:D5,4,FALSE),"     ,     ",VLOOKUP(5,Sheet4!A1:D5,4,FALSE))</f>
        <v>-4y²+3z²     ,     -5y³     ,     2z-5z³     ,     10x³     ,     2b²</v>
      </c>
      <c r="E1" t="str">
        <f>CONCATENATE(VLOOKUP(1,Sheet4!C1:D5,2,FALSE),"     ,     ",VLOOKUP(2,Sheet4!C1:D5,2,FALSE),"     ,     ",VLOOKUP(3,Sheet4!C1:D5,2,FALSE))</f>
        <v>10x³     ,     -5y³     ,     2b²</v>
      </c>
    </row>
    <row r="2" spans="1:5" ht="13.5">
      <c r="A2">
        <f>RANK(B2,B:B,)</f>
        <v>6</v>
      </c>
      <c r="B2">
        <f aca="true" ca="1" t="shared" si="0" ref="B2:B12">RAND()</f>
        <v>0.5230788504579542</v>
      </c>
      <c r="C2" t="s">
        <v>1</v>
      </c>
      <c r="D2" t="str">
        <f>CONCATENATE(VLOOKUP(1,Sheet4!E1:H5,4,FALSE),"     ,     ",VLOOKUP(2,Sheet4!E1:H5,4,FALSE),"     ,     ",VLOOKUP(3,Sheet4!E1:H5,4,FALSE),"     ,     ",VLOOKUP(4,Sheet4!E1:H5,4,FALSE),"     ,     ",VLOOKUP(5,Sheet4!E1:H5,4,FALSE))</f>
        <v>2x²-3a²     ,     -3z²     ,     6c³-4b³     ,     4y²     ,     -8a+3a</v>
      </c>
      <c r="E2" t="str">
        <f>CONCATENATE(VLOOKUP(3,Sheet4!G1:H5,2,FALSE),"     ,     ",VLOOKUP(4,Sheet4!G1:H5,2,FALSE),"     ,     ",VLOOKUP(5,Sheet4!G1:H5,2,FALSE))</f>
        <v>6c³-4b³     ,     2x²-3a²     ,     -8a+3a</v>
      </c>
    </row>
    <row r="3" spans="1:5" ht="13.5">
      <c r="A3">
        <f>RANK(B3,B:B,)</f>
        <v>12</v>
      </c>
      <c r="B3">
        <f ca="1" t="shared" si="0"/>
        <v>0.010267590469185794</v>
      </c>
      <c r="C3" t="s">
        <v>10</v>
      </c>
      <c r="D3" t="str">
        <f>CONCATENATE(VLOOKUP(10,Sheet3!I:K,3,FALSE),"+",VLOOKUP(11,Sheet3!C:E,3,FALSE),VLOOKUP(12,Sheet3!I:K,3,FALSE),)</f>
        <v>-8a+10a³-7x³</v>
      </c>
      <c r="E3" t="str">
        <f>CONCATENATE(VLOOKUP(10,Sheet3!I:K,3,FALSE),"(係数",VLOOKUP(10,Sheet3!I:L,4,FALSE),")     ,     ",VLOOKUP(11,Sheet3!C:E,3,FALSE),"(係数",VLOOKUP(11,Sheet3!C:F,4,FALSE),")     ,     ",VLOOKUP(12,Sheet3!I:K,3,FALSE),"(係数",VLOOKUP(12,Sheet3!I:L,4,FALSE),")")</f>
        <v>-8a(係数-8)     ,     10a³(係数10)     ,     -7x³(係数-7)</v>
      </c>
    </row>
    <row r="4" spans="1:5" ht="13.5">
      <c r="A4">
        <f>RANK(B4,B:B,)</f>
        <v>7</v>
      </c>
      <c r="B4">
        <f ca="1" t="shared" si="0"/>
        <v>0.45702757604446287</v>
      </c>
      <c r="C4" t="s">
        <v>44</v>
      </c>
      <c r="D4" t="str">
        <f>CONCATENATE("①",VLOOKUP(1,Sheet4!$I$1:$M$12,4,FALSE),"　　　②",VLOOKUP(2,Sheet4!$I$1:$M$12,4,FALSE),"　　　③",VLOOKUP(3,Sheet4!$I$1:$M$12,4,FALSE),"　　　④",VLOOKUP(4,Sheet4!$I$1:$M$12,4,FALSE),"　　　⑤",VLOOKUP(5,Sheet4!$I$1:$M$12,4,FALSE))</f>
        <v>①7b-7a²-4a　　　②10c²+5x³-9y²　　　③7x-8z　　　④8b+2xy　　　⑤2xy-5z</v>
      </c>
      <c r="E4" t="str">
        <f>CONCATENATE("①",VLOOKUP(1,Sheet4!$I$1:$M$12,5,FALSE),"　　　　　②",VLOOKUP(2,Sheet4!$I$1:$M$12,5,FALSE),"　　　　　③",VLOOKUP(3,Sheet4!$I$1:$M$12,5,FALSE),"　　　　　④",VLOOKUP(4,Sheet4!$I$1:$M$12,5,FALSE),"　　　　　⑤",VLOOKUP(5,Sheet4!$I$1:$M$12,5,FALSE))</f>
        <v>①二次式　　　　　②三次式　　　　　③一次式　　　　　④二次式　　　　　⑤二次式</v>
      </c>
    </row>
    <row r="5" spans="1:5" ht="13.5">
      <c r="A5">
        <f aca="true" t="shared" si="1" ref="A5:A10">RANK(B5,B$1:B$65536,)</f>
        <v>8</v>
      </c>
      <c r="B5">
        <f ca="1" t="shared" si="0"/>
        <v>0.23913947372970967</v>
      </c>
      <c r="C5" t="s">
        <v>11</v>
      </c>
      <c r="D5" t="str">
        <f>CONCATENATE("①",VLOOKUP(1,Sheet4!$N$1:$X$12,3,FALSE),"     ②",VLOOKUP(2,Sheet4!$N$1:$X$12,3,FALSE),"    ③",VLOOKUP(3,Sheet4!$N$1:$X$12,3,FALSE))</f>
        <v>①9az-7az+7b     ②5cy-4c²-3c²+8cy    ③7x-8ax+10x</v>
      </c>
      <c r="E5" t="str">
        <f>CONCATENATE("①",VLOOKUP(1,Sheet4!$N$1:$X$12,11,FALSE),"     ②",VLOOKUP(2,Sheet4!$N$1:$X$12,11,FALSE),"    ③",VLOOKUP(3,Sheet4!$N$1:$X$12,11,FALSE))</f>
        <v>①9azと-7az     ②5cyと8cy  ,  -4c²と-3c²    ③7xと10x</v>
      </c>
    </row>
    <row r="6" spans="1:5" ht="13.5">
      <c r="A6">
        <f t="shared" si="1"/>
        <v>9</v>
      </c>
      <c r="B6">
        <f ca="1" t="shared" si="0"/>
        <v>0.09134837073211965</v>
      </c>
      <c r="C6" t="s">
        <v>23</v>
      </c>
      <c r="D6" t="str">
        <f>CONCATENATE("①",Sheet4!AJ10,"     ②",Sheet4!AP10,"     ③",Sheet4!AD10)</f>
        <v>①10a-8y+6a+7y-7y     ②6c-6y+10ax-4y+7c+10ax+7c     ③-8x-4x+5x+6x+5x+6x+7ax-3x+9x</v>
      </c>
      <c r="E6" t="str">
        <f>CONCATENATE("①",Sheet4!AJ9,"     ②",Sheet4!AP9,"     ③",Sheet4!AD9,"     (項の順番は変わってもOK)")</f>
        <v>①-8y+20a     ②20c-10y+20ax     ③-2c+8x+17ax     (項の順番は変わってもOK)</v>
      </c>
    </row>
    <row r="7" spans="1:5" ht="13.5">
      <c r="A7">
        <f t="shared" si="1"/>
        <v>11</v>
      </c>
      <c r="B7">
        <f ca="1" t="shared" si="0"/>
        <v>0.05283879145140613</v>
      </c>
      <c r="C7" t="s">
        <v>45</v>
      </c>
      <c r="D7" t="str">
        <f>CONCATENATE("①",VLOOKUP(36,Sheet3!AQ:AV,3,FALSE),"     ②",VLOOKUP(35,Sheet3!AQ:AV,3,FALSE),"     ③",VLOOKUP(34,Sheet3!AQ:AV,3,FALSE),"     ④",VLOOKUP(33,Sheet3!AQ:AV,3,FALSE),"     ⑤",VLOOKUP(32,Sheet3!AQ:AV,3,FALSE),"     ⑥",VLOOKUP(31,Sheet3!AQ:AV,3,FALSE),"     ⑦",VLOOKUP(30,Sheet3!AQ:AV,3,FALSE))</f>
        <v>①5b²     ②9xy²     ③-10axy²     ④-3yz³     ⑤-9byz²     ⑥-7az³     ⑦6bz</v>
      </c>
      <c r="E7" t="str">
        <f>CONCATENATE("①",VLOOKUP(36,Sheet3!AQ:AZ,10,FALSE),"     ②",VLOOKUP(35,Sheet3!AQ:AZ,10,FALSE),"     ③",VLOOKUP(34,Sheet3!AQ:AZ,10,FALSE),"     ④",VLOOKUP(33,Sheet3!AQ:AZ,10,FALSE),"     ⑤",VLOOKUP(32,Sheet3!AQ:AZ,10,FALSE),"     ⑥",VLOOKUP(31,Sheet3!AQ:AZ,10,FALSE),"     ⑦",VLOOKUP(30,Sheet3!AQ:AZ,10,FALSE))</f>
        <v>①二次式     ②三次式     ③四次式     ④四次式     ⑤四次式     ⑥四次式     ⑦二次式</v>
      </c>
    </row>
    <row r="8" spans="1:5" ht="13.5">
      <c r="A8">
        <f t="shared" si="1"/>
        <v>5</v>
      </c>
      <c r="B8">
        <f ca="1" t="shared" si="0"/>
        <v>0.582441747801175</v>
      </c>
      <c r="C8" t="s">
        <v>36</v>
      </c>
      <c r="D8" t="str">
        <f>CONCATENATE(Sheet4!AX7,Sheet4!AY7,"     ",Sheet4!AX8,Sheet4!AY8,"     ",Sheet4!AX9,Sheet4!AY9,"     ",Sheet4!AX10,Sheet4!AY10,"     ",Sheet4!AX11,Sheet4!AY11,"     ",Sheet4!AX12,Sheet4!AY12)</f>
        <v>(ア)-5c-9z²     (イ)-4a+10xb²     (ウ)2b-4a     (エ)-4y     (オ)-3z²+8z+2b     (カ)-6by+7x</v>
      </c>
      <c r="E8" t="str">
        <f>CONCATENATE(Sheet4!AZ1,"と",Sheet4!AZ2,"     ,     ",Sheet4!AZ3,"と",Sheet4!AZ4,"と",Sheet4!AZ5,"     （順番は変わってもOK）")</f>
        <v>(ウ)と(エ)     ,     (ア)と(カ)と(オ)     （順番は変わってもOK）</v>
      </c>
    </row>
    <row r="9" spans="1:5" ht="13.5">
      <c r="A9">
        <f t="shared" si="1"/>
        <v>3</v>
      </c>
      <c r="B9">
        <f ca="1" t="shared" si="0"/>
        <v>0.8522240319415468</v>
      </c>
      <c r="C9" t="s">
        <v>23</v>
      </c>
      <c r="D9" t="str">
        <f>CONCATENATE("①",VLOOKUP(1,Sheet4!BA1:BO5,14,FALSE),"     ②",VLOOKUP(2,Sheet4!BA1:BO5,14,FALSE),"     ③",VLOOKUP(3,Sheet4!BA1:BO5,14,FALSE),"     ④",VLOOKUP(4,Sheet4!BA1:BO5,14,FALSE),"     ⑤",VLOOKUP(5,Sheet4!BA1:BO5,14,FALSE))</f>
        <v>①-6y-9y³+2y³     ②-4b²+2b-6b     ③10a-4a²+7a     ④-5c+10c-3c³     ⑤-9z²-5z+8z²</v>
      </c>
      <c r="E9" t="str">
        <f>CONCATENATE("①",VLOOKUP(1,Sheet4!BA1:BO5,15,FALSE),"     ②",VLOOKUP(2,Sheet4!BA1:BO5,15,FALSE),"     ③",VLOOKUP(3,Sheet4!BA1:BO5,15,FALSE),"     ④",VLOOKUP(4,Sheet4!BA1:BO5,15,FALSE),"     ⑤",VLOOKUP(5,Sheet4!BA1:BO5,15,FALSE))</f>
        <v>①-6y-7y³     ②-4b-4b²     ③17a-4a²     ④5c-3c³     ⑤-5z-z²</v>
      </c>
    </row>
    <row r="10" spans="1:5" ht="13.5">
      <c r="A10">
        <f t="shared" si="1"/>
        <v>1</v>
      </c>
      <c r="B10">
        <f ca="1" t="shared" si="0"/>
        <v>0.9646883348677733</v>
      </c>
      <c r="C10" t="s">
        <v>37</v>
      </c>
      <c r="D10" t="str">
        <f>CONCATENATE("①",VLOOKUP(1,Sheet4!BP1:CE12,14,FALSE),"     ②",VLOOKUP(2,Sheet4!BP1:CE12,14,FALSE),"     ③",VLOOKUP(3,Sheet4!BP1:CE12,14,FALSE))</f>
        <v>①-4ba     ②8a²+2x-4     ③-5cy-3</v>
      </c>
      <c r="E10" t="str">
        <f>CONCATENATE("①(ア)",VLOOKUP(1,Sheet4!BP1:CE12,15,FALSE),"(イ)",VLOOKUP(1,Sheet4!BP1:CE12,16,FALSE),"     ②(ア)",VLOOKUP(2,Sheet4!BP1:CE12,15,FALSE),"(イ)",VLOOKUP(2,Sheet4!BP1:CE12,16,FALSE),"     ③(ア)",VLOOKUP(3,Sheet4!BP1:CE12,15,FALSE),"(イ)",VLOOKUP(3,Sheet4!BP1:CE12,16,FALSE))</f>
        <v>①(ア)単項式(イ)二次式     ②(ア)多項式(イ)二次式     ③(ア)多項式(イ)二次式</v>
      </c>
    </row>
    <row r="11" spans="1:5" ht="13.5">
      <c r="A11">
        <f>RANK(B11,B:B,)</f>
        <v>4</v>
      </c>
      <c r="B11">
        <f ca="1" t="shared" si="0"/>
        <v>0.6380994303694549</v>
      </c>
      <c r="C11" t="s">
        <v>46</v>
      </c>
      <c r="D11" t="str">
        <f>CONCATENATE("①",VLOOKUP(1,Sheet4!CF1:CX18,17,FALSE),"     ②",VLOOKUP(2,Sheet4!CF1:CX18,17,FALSE),"     ③",VLOOKUP(3,Sheet4!CF1:CX18,17,FALSE))</f>
        <v>①-9z-7x     ,     10x-8z     ②7c-4z     ,     3c-4z     ③8y+6b     ,     -5y+5b</v>
      </c>
      <c r="E11" t="str">
        <f>CONCATENATE("①（ア）",VLOOKUP(1,Sheet4!CF1:CX18,18,FALSE),"     （イ）",VLOOKUP(1,Sheet4!CF1:CX18,19,FALSE),"     ②（ア）",VLOOKUP(2,Sheet4!CF1:CX18,18,FALSE),"     （イ）",VLOOKUP(2,Sheet4!CF1:CX18,19,FALSE),"     ③（ア）",VLOOKUP(3,Sheet4!CF1:CX18,18,FALSE),"     （イ）",VLOOKUP(3,Sheet4!CF1:CX18,19,FALSE))</f>
        <v>①（ア）-17z+3x     （イ）-z-17x     ②（ア）10c-8z     （イ）4c     ③（ア）3y+11b     （イ）13y+b</v>
      </c>
    </row>
    <row r="12" spans="1:5" ht="13.5">
      <c r="A12">
        <f>RANK(B12,B:B,)</f>
        <v>2</v>
      </c>
      <c r="B12">
        <f ca="1" t="shared" si="0"/>
        <v>0.8585121849928496</v>
      </c>
      <c r="C12" t="str">
        <f>CONCATENATE("x=",VLOOKUP(18,Sheet4!CY1:DD18,3,FALSE),",y=",VLOOKUP(18,Sheet4!CY1:DD18,4,FALSE),"の時、次の式の値を求めなさい。")</f>
        <v>x=10,y=3の時、次の式の値を求めなさい。</v>
      </c>
      <c r="D12" t="str">
        <f>CONCATENATE("①",VLOOKUP(1,Sheet4!CY1:DD18,5,FALSE),"     ②",VLOOKUP(2,Sheet4!CY1:DD18,5,FALSE),"     ③",VLOOKUP(3,Sheet4!CY1:DD18,5,FALSE))</f>
        <v>①-9x-8y     ②7x-4y     ③8x+5y</v>
      </c>
      <c r="E12" t="str">
        <f>CONCATENATE("①",VLOOKUP(1,Sheet4!CY1:DD18,6,FALSE),"     ②",VLOOKUP(2,Sheet4!CY1:DD18,6,FALSE),"     ③",VLOOKUP(3,Sheet4!CY1:DD18,6,FALSE))</f>
        <v>①-114     ②58     ③95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4"/>
  <sheetViews>
    <sheetView zoomScalePageLayoutView="0" workbookViewId="0" topLeftCell="A1">
      <selection activeCell="AT1" sqref="AT1"/>
    </sheetView>
  </sheetViews>
  <sheetFormatPr defaultColWidth="9.140625" defaultRowHeight="15"/>
  <cols>
    <col min="1" max="1" width="3.421875" style="0" bestFit="1" customWidth="1"/>
    <col min="2" max="2" width="5.57421875" style="0" customWidth="1"/>
    <col min="3" max="3" width="3.421875" style="4" bestFit="1" customWidth="1"/>
    <col min="4" max="4" width="5.57421875" style="0" customWidth="1"/>
    <col min="5" max="5" width="4.8515625" style="0" bestFit="1" customWidth="1"/>
    <col min="6" max="6" width="3.421875" style="0" bestFit="1" customWidth="1"/>
    <col min="7" max="7" width="2.421875" style="0" bestFit="1" customWidth="1"/>
    <col min="8" max="8" width="2.00390625" style="0" bestFit="1" customWidth="1"/>
    <col min="9" max="9" width="3.421875" style="4" bestFit="1" customWidth="1"/>
    <col min="10" max="10" width="5.57421875" style="5" customWidth="1"/>
    <col min="11" max="11" width="5.8515625" style="5" bestFit="1" customWidth="1"/>
    <col min="12" max="12" width="4.421875" style="5" bestFit="1" customWidth="1"/>
    <col min="13" max="13" width="2.421875" style="5" bestFit="1" customWidth="1"/>
    <col min="14" max="14" width="2.00390625" style="6" bestFit="1" customWidth="1"/>
    <col min="15" max="15" width="3.421875" style="0" bestFit="1" customWidth="1"/>
    <col min="16" max="16" width="5.57421875" style="0" customWidth="1"/>
    <col min="17" max="17" width="4.421875" style="0" bestFit="1" customWidth="1"/>
    <col min="18" max="18" width="3.421875" style="0" bestFit="1" customWidth="1"/>
    <col min="19" max="19" width="2.421875" style="0" bestFit="1" customWidth="1"/>
    <col min="20" max="20" width="2.421875" style="0" customWidth="1"/>
    <col min="21" max="21" width="5.57421875" style="0" customWidth="1"/>
    <col min="22" max="22" width="3.421875" style="0" bestFit="1" customWidth="1"/>
    <col min="23" max="23" width="5.57421875" style="0" customWidth="1"/>
    <col min="24" max="24" width="5.8515625" style="0" bestFit="1" customWidth="1"/>
    <col min="25" max="25" width="4.421875" style="0" bestFit="1" customWidth="1"/>
    <col min="26" max="26" width="2.421875" style="0" bestFit="1" customWidth="1"/>
    <col min="27" max="27" width="2.00390625" style="0" bestFit="1" customWidth="1"/>
    <col min="28" max="28" width="5.57421875" style="0" customWidth="1"/>
    <col min="29" max="29" width="3.421875" style="0" bestFit="1" customWidth="1"/>
    <col min="30" max="30" width="5.57421875" style="0" customWidth="1"/>
    <col min="31" max="31" width="5.00390625" style="0" bestFit="1" customWidth="1"/>
    <col min="32" max="32" width="3.421875" style="0" bestFit="1" customWidth="1"/>
    <col min="33" max="33" width="2.421875" style="0" bestFit="1" customWidth="1"/>
    <col min="34" max="34" width="2.00390625" style="0" bestFit="1" customWidth="1"/>
    <col min="35" max="35" width="5.57421875" style="0" customWidth="1"/>
    <col min="36" max="36" width="3.421875" style="0" bestFit="1" customWidth="1"/>
    <col min="38" max="38" width="3.28125" style="0" bestFit="1" customWidth="1"/>
    <col min="39" max="41" width="2.421875" style="0" bestFit="1" customWidth="1"/>
    <col min="42" max="42" width="5.57421875" style="0" customWidth="1"/>
    <col min="43" max="43" width="3.421875" style="4" bestFit="1" customWidth="1"/>
    <col min="44" max="44" width="5.57421875" style="0" customWidth="1"/>
    <col min="45" max="45" width="6.7109375" style="0" bestFit="1" customWidth="1"/>
    <col min="46" max="46" width="6.28125" style="0" customWidth="1"/>
    <col min="47" max="47" width="2.421875" style="0" bestFit="1" customWidth="1"/>
    <col min="48" max="50" width="2.00390625" style="0" bestFit="1" customWidth="1"/>
    <col min="51" max="51" width="2.421875" style="0" customWidth="1"/>
  </cols>
  <sheetData>
    <row r="1" spans="1:52" ht="13.5">
      <c r="A1">
        <f aca="true" t="shared" si="0" ref="A1:A12">RANK(B1,B$1:B$65536,)</f>
        <v>6</v>
      </c>
      <c r="B1">
        <f aca="true" ca="1" t="shared" si="1" ref="B1:B12">RAND()</f>
        <v>0.48581790633449207</v>
      </c>
      <c r="C1" s="4">
        <f aca="true" t="shared" si="2" ref="C1:C36">RANK(D1,D$1:D$65536,)</f>
        <v>10</v>
      </c>
      <c r="D1">
        <f aca="true" ca="1" t="shared" si="3" ref="D1:D36">RAND()</f>
        <v>0.8280599635131707</v>
      </c>
      <c r="E1" t="str">
        <f>IF(F1=1,CONCATENATE(G1,H1),CONCATENATE(F1,G1,H1))</f>
        <v>3a</v>
      </c>
      <c r="F1" s="5">
        <f ca="1">ROUNDUP(RAND()*9+1,0)</f>
        <v>3</v>
      </c>
      <c r="G1" t="s">
        <v>2</v>
      </c>
      <c r="I1" s="4">
        <f>RANK(J1,J:J,)</f>
        <v>17</v>
      </c>
      <c r="J1" s="5">
        <f ca="1">RAND()</f>
        <v>0.4505249602570194</v>
      </c>
      <c r="K1" s="5" t="str">
        <f>IF(L1=-1,CONCATENATE("-",M1,N1),CONCATENATE(L1,M1,N1))</f>
        <v>-9a</v>
      </c>
      <c r="L1" s="5">
        <f ca="1">ROUNDUP(RAND()*-9-1,0)</f>
        <v>-9</v>
      </c>
      <c r="M1" s="5" t="s">
        <v>2</v>
      </c>
      <c r="O1">
        <f aca="true" t="shared" si="4" ref="O1:O12">RANK(P1,P$1:P$65536,)</f>
        <v>5</v>
      </c>
      <c r="P1">
        <f ca="1">RAND()</f>
        <v>0.5759284574519592</v>
      </c>
      <c r="Q1" t="str">
        <f>IF(R1=1,CONCATENATE(S1,T1),CONCATENATE(R1,S1,T1))</f>
        <v>6a</v>
      </c>
      <c r="R1" s="5">
        <f ca="1">ROUNDUP(RAND()*9+1,0)</f>
        <v>6</v>
      </c>
      <c r="S1" t="s">
        <v>2</v>
      </c>
      <c r="U1" s="15" t="str">
        <f ca="1">CONCATENATE(ROUNDUP(RAND()*8+2,0),S1,T1)</f>
        <v>4a</v>
      </c>
      <c r="V1" s="4">
        <f aca="true" t="shared" si="5" ref="V1:V12">RANK(W1,W$1:W$65536,)</f>
        <v>8</v>
      </c>
      <c r="W1" s="5">
        <f ca="1">RAND()</f>
        <v>0.28364425822677664</v>
      </c>
      <c r="X1" t="str">
        <f>IF(Y1=1,CONCATENATE(Z1,AA1),CONCATENATE(Y1,Z1,AA1))</f>
        <v>7a²</v>
      </c>
      <c r="Y1" s="5">
        <f ca="1">ROUNDUP(RAND()*9+1,0)</f>
        <v>7</v>
      </c>
      <c r="Z1" s="5" t="s">
        <v>2</v>
      </c>
      <c r="AA1" s="5" t="s">
        <v>25</v>
      </c>
      <c r="AB1" s="15" t="str">
        <f ca="1">CONCATENATE(ROUNDUP(RAND()*8+2,0),Z1,AA1)</f>
        <v>8a²</v>
      </c>
      <c r="AC1" s="4">
        <f aca="true" t="shared" si="6" ref="AC1:AC12">RANK(AD1,AD$1:AD$65536,)</f>
        <v>2</v>
      </c>
      <c r="AD1" s="5">
        <f ca="1">RAND()</f>
        <v>0.7084322738641131</v>
      </c>
      <c r="AE1" t="str">
        <f>IF(AF1=1,CONCATENATE(AG1,AH1),CONCATENATE(AF1,AG1,AH1))</f>
        <v>9a³</v>
      </c>
      <c r="AF1" s="5">
        <f ca="1">ROUNDUP(RAND()*9+1,0)</f>
        <v>9</v>
      </c>
      <c r="AG1" s="5" t="s">
        <v>2</v>
      </c>
      <c r="AH1" s="5" t="s">
        <v>27</v>
      </c>
      <c r="AI1" s="15" t="str">
        <f ca="1">CONCATENATE(ROUNDUP(RAND()*8+2,0),AG1,AH1)</f>
        <v>8a³</v>
      </c>
      <c r="AJ1" s="4">
        <f aca="true" t="shared" si="7" ref="AJ1:AJ12">RANK(AK1,AK$1:AK$65536,)</f>
        <v>3</v>
      </c>
      <c r="AK1" s="5">
        <f ca="1">RAND()</f>
        <v>0.6273022627793405</v>
      </c>
      <c r="AL1" t="str">
        <f>IF(AM1=1,CONCATENATE(AN1,AO1),CONCATENATE(AM1,AN1,AO1))</f>
        <v>8ax</v>
      </c>
      <c r="AM1" s="5">
        <f ca="1">ROUNDUP(RAND()*9+1,0)</f>
        <v>8</v>
      </c>
      <c r="AN1" t="s">
        <v>15</v>
      </c>
      <c r="AO1" t="s">
        <v>18</v>
      </c>
      <c r="AP1" s="15" t="str">
        <f ca="1">CONCATENATE(ROUNDUP(RAND()*8+2,0),AN1,AO1)</f>
        <v>7ax</v>
      </c>
      <c r="AQ1" s="4">
        <f aca="true" t="shared" si="8" ref="AQ1:AQ36">RANK(AR1,AR$1:AR$65536,)</f>
        <v>66</v>
      </c>
      <c r="AR1">
        <f aca="true" ca="1" t="shared" si="9" ref="AR1:AR64">RAND()</f>
        <v>0.394663705336332</v>
      </c>
      <c r="AS1" t="str">
        <f aca="true" t="shared" si="10" ref="AS1:AS64">CONCATENATE(AT1,AU1,AV1,AW1,AX1,AY1)</f>
        <v>5a</v>
      </c>
      <c r="AT1" s="5">
        <f ca="1">ROUNDUP(RAND()*8+2,0)</f>
        <v>5</v>
      </c>
      <c r="AU1" t="s">
        <v>2</v>
      </c>
      <c r="AZ1" t="s">
        <v>12</v>
      </c>
    </row>
    <row r="2" spans="1:52" ht="13.5">
      <c r="A2">
        <f t="shared" si="0"/>
        <v>3</v>
      </c>
      <c r="B2">
        <f ca="1" t="shared" si="1"/>
        <v>0.7561202976220436</v>
      </c>
      <c r="C2" s="4">
        <f t="shared" si="2"/>
        <v>16</v>
      </c>
      <c r="D2">
        <f ca="1" t="shared" si="3"/>
        <v>0.6613203430092502</v>
      </c>
      <c r="E2" t="str">
        <f aca="true" t="shared" si="11" ref="E2:E36">IF(F2=1,CONCATENATE(G2,H2),CONCATENATE(F2,G2,H2))</f>
        <v>9a</v>
      </c>
      <c r="F2" s="5">
        <f aca="true" ca="1" t="shared" si="12" ref="F2:F36">ROUNDUP(RAND()*9+1,0)</f>
        <v>9</v>
      </c>
      <c r="G2" t="s">
        <v>2</v>
      </c>
      <c r="I2" s="4">
        <f aca="true" t="shared" si="13" ref="I2:I36">RANK(J2,J$1:J$65536,)</f>
        <v>10</v>
      </c>
      <c r="J2" s="5">
        <f aca="true" ca="1" t="shared" si="14" ref="J2:J36">RAND()</f>
        <v>0.6581162719954179</v>
      </c>
      <c r="K2" s="5" t="str">
        <f aca="true" t="shared" si="15" ref="K2:K36">IF(L2=-1,CONCATENATE("-",M2,N2),CONCATENATE(L2,M2,N2))</f>
        <v>-8a</v>
      </c>
      <c r="L2" s="5">
        <f aca="true" ca="1" t="shared" si="16" ref="L2:L36">ROUNDUP(RAND()*-9-1,0)</f>
        <v>-8</v>
      </c>
      <c r="M2" s="5" t="s">
        <v>2</v>
      </c>
      <c r="O2">
        <f t="shared" si="4"/>
        <v>8</v>
      </c>
      <c r="P2">
        <f aca="true" ca="1" t="shared" si="17" ref="P2:P12">RAND()</f>
        <v>0.4302796564289877</v>
      </c>
      <c r="Q2" t="str">
        <f aca="true" t="shared" si="18" ref="Q2:Q12">IF(R2=1,CONCATENATE(S2,T2),CONCATENATE(R2,S2,T2))</f>
        <v>4a</v>
      </c>
      <c r="R2" s="5">
        <f aca="true" ca="1" t="shared" si="19" ref="R2:R12">ROUNDUP(RAND()*9+1,0)</f>
        <v>4</v>
      </c>
      <c r="S2" t="s">
        <v>2</v>
      </c>
      <c r="U2" s="15" t="str">
        <f aca="true" ca="1" t="shared" si="20" ref="U2:U12">CONCATENATE(ROUNDUP(RAND()*8+2,0),S2,T2)</f>
        <v>5a</v>
      </c>
      <c r="V2" s="4">
        <f t="shared" si="5"/>
        <v>5</v>
      </c>
      <c r="W2" s="5">
        <f aca="true" ca="1" t="shared" si="21" ref="W2:W12">RAND()</f>
        <v>0.4787449740411067</v>
      </c>
      <c r="X2" t="str">
        <f aca="true" t="shared" si="22" ref="X2:X12">IF(Y2=1,CONCATENATE(Z2,AA2),CONCATENATE(Y2,Z2,AA2))</f>
        <v>5a²</v>
      </c>
      <c r="Y2" s="5">
        <f aca="true" ca="1" t="shared" si="23" ref="Y2:Y12">ROUNDUP(RAND()*9+1,0)</f>
        <v>5</v>
      </c>
      <c r="Z2" s="5" t="s">
        <v>2</v>
      </c>
      <c r="AA2" s="5" t="s">
        <v>8</v>
      </c>
      <c r="AB2" s="15" t="str">
        <f aca="true" ca="1" t="shared" si="24" ref="AB2:AB12">CONCATENATE(ROUNDUP(RAND()*8+2,0),Z2,AA2)</f>
        <v>7a²</v>
      </c>
      <c r="AC2" s="4">
        <f t="shared" si="6"/>
        <v>3</v>
      </c>
      <c r="AD2" s="5">
        <f aca="true" ca="1" t="shared" si="25" ref="AD2:AD12">RAND()</f>
        <v>0.6862074767571396</v>
      </c>
      <c r="AE2" t="str">
        <f aca="true" t="shared" si="26" ref="AE2:AE12">IF(AF2=1,CONCATENATE(AG2,AH2),CONCATENATE(AF2,AG2,AH2))</f>
        <v>9a³</v>
      </c>
      <c r="AF2" s="5">
        <f aca="true" ca="1" t="shared" si="27" ref="AF2:AF12">ROUNDUP(RAND()*9+1,0)</f>
        <v>9</v>
      </c>
      <c r="AG2" s="5" t="s">
        <v>2</v>
      </c>
      <c r="AH2" s="5" t="s">
        <v>9</v>
      </c>
      <c r="AI2" s="15" t="str">
        <f aca="true" ca="1" t="shared" si="28" ref="AI2:AI12">CONCATENATE(ROUNDUP(RAND()*8+2,0),AG2,AH2)</f>
        <v>7a³</v>
      </c>
      <c r="AJ2" s="4">
        <f t="shared" si="7"/>
        <v>7</v>
      </c>
      <c r="AK2" s="5">
        <f aca="true" ca="1" t="shared" si="29" ref="AK2:AK12">RAND()</f>
        <v>0.2878650127294966</v>
      </c>
      <c r="AL2" t="str">
        <f aca="true" t="shared" si="30" ref="AL2:AL12">IF(AM2=1,CONCATENATE(AN2,AO2),CONCATENATE(AM2,AN2,AO2))</f>
        <v>4by</v>
      </c>
      <c r="AM2" s="5">
        <f aca="true" ca="1" t="shared" si="31" ref="AM2:AM12">ROUNDUP(RAND()*9+1,0)</f>
        <v>4</v>
      </c>
      <c r="AN2" t="s">
        <v>16</v>
      </c>
      <c r="AO2" t="s">
        <v>19</v>
      </c>
      <c r="AP2" s="15" t="str">
        <f aca="true" ca="1" t="shared" si="32" ref="AP2:AP12">CONCATENATE(ROUNDUP(RAND()*8+2,0),AN2,AO2)</f>
        <v>4by</v>
      </c>
      <c r="AQ2" s="4">
        <f t="shared" si="8"/>
        <v>45</v>
      </c>
      <c r="AR2">
        <f ca="1" t="shared" si="9"/>
        <v>0.5487341682248061</v>
      </c>
      <c r="AS2" t="str">
        <f t="shared" si="10"/>
        <v>-9a</v>
      </c>
      <c r="AT2" s="5">
        <f ca="1">ROUNDUP(RAND()*-8-2,0)</f>
        <v>-9</v>
      </c>
      <c r="AU2" t="s">
        <v>2</v>
      </c>
      <c r="AZ2" t="s">
        <v>12</v>
      </c>
    </row>
    <row r="3" spans="1:52" ht="13.5">
      <c r="A3">
        <f t="shared" si="0"/>
        <v>7</v>
      </c>
      <c r="B3">
        <f ca="1" t="shared" si="1"/>
        <v>0.47945301489344283</v>
      </c>
      <c r="C3" s="4">
        <f t="shared" si="2"/>
        <v>36</v>
      </c>
      <c r="D3">
        <f ca="1" t="shared" si="3"/>
        <v>0.001971858462255005</v>
      </c>
      <c r="E3" t="str">
        <f t="shared" si="11"/>
        <v>3b</v>
      </c>
      <c r="F3" s="5">
        <f ca="1" t="shared" si="12"/>
        <v>3</v>
      </c>
      <c r="G3" t="s">
        <v>3</v>
      </c>
      <c r="I3" s="4">
        <f t="shared" si="13"/>
        <v>34</v>
      </c>
      <c r="J3" s="5">
        <f ca="1" t="shared" si="14"/>
        <v>0.05076316622072996</v>
      </c>
      <c r="K3" s="5" t="str">
        <f t="shared" si="15"/>
        <v>-2b</v>
      </c>
      <c r="L3" s="5">
        <f ca="1" t="shared" si="16"/>
        <v>-2</v>
      </c>
      <c r="M3" s="5" t="s">
        <v>3</v>
      </c>
      <c r="O3">
        <f t="shared" si="4"/>
        <v>1</v>
      </c>
      <c r="P3">
        <f ca="1" t="shared" si="17"/>
        <v>0.9115695657523037</v>
      </c>
      <c r="Q3" t="str">
        <f t="shared" si="18"/>
        <v>7b</v>
      </c>
      <c r="R3" s="5">
        <f ca="1" t="shared" si="19"/>
        <v>7</v>
      </c>
      <c r="S3" t="s">
        <v>3</v>
      </c>
      <c r="U3" s="15" t="str">
        <f ca="1" t="shared" si="20"/>
        <v>10b</v>
      </c>
      <c r="V3" s="4">
        <f t="shared" si="5"/>
        <v>11</v>
      </c>
      <c r="W3" s="5">
        <f ca="1" t="shared" si="21"/>
        <v>0.19697346392932413</v>
      </c>
      <c r="X3" t="str">
        <f t="shared" si="22"/>
        <v>6b²</v>
      </c>
      <c r="Y3" s="5">
        <f ca="1" t="shared" si="23"/>
        <v>6</v>
      </c>
      <c r="Z3" s="5" t="s">
        <v>3</v>
      </c>
      <c r="AA3" s="5" t="s">
        <v>8</v>
      </c>
      <c r="AB3" s="15" t="str">
        <f ca="1" t="shared" si="24"/>
        <v>5b²</v>
      </c>
      <c r="AC3" s="4">
        <f t="shared" si="6"/>
        <v>5</v>
      </c>
      <c r="AD3" s="5">
        <f ca="1" t="shared" si="25"/>
        <v>0.5451317229078683</v>
      </c>
      <c r="AE3" t="str">
        <f t="shared" si="26"/>
        <v>4b³</v>
      </c>
      <c r="AF3" s="5">
        <f ca="1" t="shared" si="27"/>
        <v>4</v>
      </c>
      <c r="AG3" s="5" t="s">
        <v>3</v>
      </c>
      <c r="AH3" s="5" t="s">
        <v>9</v>
      </c>
      <c r="AI3" s="15" t="str">
        <f ca="1" t="shared" si="28"/>
        <v>8b³</v>
      </c>
      <c r="AJ3" s="4">
        <f t="shared" si="7"/>
        <v>11</v>
      </c>
      <c r="AK3" s="5">
        <f ca="1" t="shared" si="29"/>
        <v>0.18040136709282373</v>
      </c>
      <c r="AL3" t="str">
        <f t="shared" si="30"/>
        <v>3cz</v>
      </c>
      <c r="AM3" s="5">
        <f ca="1" t="shared" si="31"/>
        <v>3</v>
      </c>
      <c r="AN3" t="s">
        <v>17</v>
      </c>
      <c r="AO3" t="s">
        <v>20</v>
      </c>
      <c r="AP3" s="15" t="str">
        <f ca="1" t="shared" si="32"/>
        <v>10cz</v>
      </c>
      <c r="AQ3" s="4">
        <f t="shared" si="8"/>
        <v>93</v>
      </c>
      <c r="AR3">
        <f ca="1" t="shared" si="9"/>
        <v>0.1575058160605094</v>
      </c>
      <c r="AS3" t="str">
        <f t="shared" si="10"/>
        <v>9b</v>
      </c>
      <c r="AT3" s="5">
        <f ca="1">ROUNDUP(RAND()*8+2,0)</f>
        <v>9</v>
      </c>
      <c r="AU3" t="s">
        <v>3</v>
      </c>
      <c r="AZ3" t="s">
        <v>12</v>
      </c>
    </row>
    <row r="4" spans="1:52" ht="13.5">
      <c r="A4">
        <f t="shared" si="0"/>
        <v>2</v>
      </c>
      <c r="B4">
        <f ca="1" t="shared" si="1"/>
        <v>0.862882754699346</v>
      </c>
      <c r="C4" s="4">
        <f t="shared" si="2"/>
        <v>32</v>
      </c>
      <c r="D4">
        <f ca="1" t="shared" si="3"/>
        <v>0.05424976963535322</v>
      </c>
      <c r="E4" t="str">
        <f t="shared" si="11"/>
        <v>6b</v>
      </c>
      <c r="F4" s="5">
        <f ca="1" t="shared" si="12"/>
        <v>6</v>
      </c>
      <c r="G4" t="s">
        <v>3</v>
      </c>
      <c r="I4" s="4">
        <f t="shared" si="13"/>
        <v>24</v>
      </c>
      <c r="J4" s="5">
        <f ca="1" t="shared" si="14"/>
        <v>0.3097364268074376</v>
      </c>
      <c r="K4" s="5" t="str">
        <f t="shared" si="15"/>
        <v>-2b</v>
      </c>
      <c r="L4" s="5">
        <f ca="1" t="shared" si="16"/>
        <v>-2</v>
      </c>
      <c r="M4" s="5" t="s">
        <v>3</v>
      </c>
      <c r="O4">
        <f t="shared" si="4"/>
        <v>4</v>
      </c>
      <c r="P4">
        <f ca="1" t="shared" si="17"/>
        <v>0.6211116147133016</v>
      </c>
      <c r="Q4" t="str">
        <f t="shared" si="18"/>
        <v>8b</v>
      </c>
      <c r="R4" s="5">
        <f ca="1" t="shared" si="19"/>
        <v>8</v>
      </c>
      <c r="S4" t="s">
        <v>3</v>
      </c>
      <c r="U4" s="15" t="str">
        <f ca="1" t="shared" si="20"/>
        <v>9b</v>
      </c>
      <c r="V4" s="4">
        <f t="shared" si="5"/>
        <v>1</v>
      </c>
      <c r="W4" s="5">
        <f ca="1" t="shared" si="21"/>
        <v>0.8391997171281524</v>
      </c>
      <c r="X4" t="str">
        <f t="shared" si="22"/>
        <v>7b²</v>
      </c>
      <c r="Y4" s="5">
        <f ca="1" t="shared" si="23"/>
        <v>7</v>
      </c>
      <c r="Z4" s="5" t="s">
        <v>3</v>
      </c>
      <c r="AA4" s="5" t="s">
        <v>8</v>
      </c>
      <c r="AB4" s="15" t="str">
        <f ca="1" t="shared" si="24"/>
        <v>10b²</v>
      </c>
      <c r="AC4" s="4">
        <f t="shared" si="6"/>
        <v>12</v>
      </c>
      <c r="AD4" s="5">
        <f ca="1" t="shared" si="25"/>
        <v>0.06965170213064109</v>
      </c>
      <c r="AE4" t="str">
        <f t="shared" si="26"/>
        <v>10b³</v>
      </c>
      <c r="AF4" s="5">
        <f ca="1" t="shared" si="27"/>
        <v>10</v>
      </c>
      <c r="AG4" s="5" t="s">
        <v>3</v>
      </c>
      <c r="AH4" s="5" t="s">
        <v>9</v>
      </c>
      <c r="AI4" s="15" t="str">
        <f ca="1" t="shared" si="28"/>
        <v>9b³</v>
      </c>
      <c r="AJ4" s="4">
        <f t="shared" si="7"/>
        <v>9</v>
      </c>
      <c r="AK4" s="5">
        <f ca="1" t="shared" si="29"/>
        <v>0.24538582296965128</v>
      </c>
      <c r="AL4" t="str">
        <f t="shared" si="30"/>
        <v>4ay</v>
      </c>
      <c r="AM4" s="5">
        <f ca="1" t="shared" si="31"/>
        <v>4</v>
      </c>
      <c r="AN4" t="s">
        <v>15</v>
      </c>
      <c r="AO4" t="s">
        <v>19</v>
      </c>
      <c r="AP4" s="15" t="str">
        <f ca="1" t="shared" si="32"/>
        <v>3ay</v>
      </c>
      <c r="AQ4" s="4">
        <f t="shared" si="8"/>
        <v>51</v>
      </c>
      <c r="AR4">
        <f ca="1" t="shared" si="9"/>
        <v>0.5259240058144741</v>
      </c>
      <c r="AS4" t="str">
        <f t="shared" si="10"/>
        <v>-4b</v>
      </c>
      <c r="AT4" s="5">
        <f ca="1">ROUNDUP(RAND()*-8-2,0)</f>
        <v>-4</v>
      </c>
      <c r="AU4" t="s">
        <v>3</v>
      </c>
      <c r="AZ4" t="s">
        <v>12</v>
      </c>
    </row>
    <row r="5" spans="1:52" ht="13.5">
      <c r="A5">
        <f t="shared" si="0"/>
        <v>10</v>
      </c>
      <c r="B5">
        <f ca="1" t="shared" si="1"/>
        <v>0.27908103101953596</v>
      </c>
      <c r="C5" s="4">
        <f t="shared" si="2"/>
        <v>12</v>
      </c>
      <c r="D5">
        <f ca="1" t="shared" si="3"/>
        <v>0.7916472485040613</v>
      </c>
      <c r="E5" t="str">
        <f t="shared" si="11"/>
        <v>9c</v>
      </c>
      <c r="F5" s="5">
        <f ca="1" t="shared" si="12"/>
        <v>9</v>
      </c>
      <c r="G5" t="s">
        <v>4</v>
      </c>
      <c r="I5" s="4">
        <f t="shared" si="13"/>
        <v>21</v>
      </c>
      <c r="J5" s="5">
        <f ca="1" t="shared" si="14"/>
        <v>0.40902404908907064</v>
      </c>
      <c r="K5" s="5" t="str">
        <f t="shared" si="15"/>
        <v>-8c</v>
      </c>
      <c r="L5" s="5">
        <f ca="1" t="shared" si="16"/>
        <v>-8</v>
      </c>
      <c r="M5" s="5" t="s">
        <v>4</v>
      </c>
      <c r="O5">
        <f t="shared" si="4"/>
        <v>11</v>
      </c>
      <c r="P5">
        <f ca="1" t="shared" si="17"/>
        <v>0.2748492704679757</v>
      </c>
      <c r="Q5" t="str">
        <f t="shared" si="18"/>
        <v>3c</v>
      </c>
      <c r="R5" s="5">
        <f ca="1" t="shared" si="19"/>
        <v>3</v>
      </c>
      <c r="S5" t="s">
        <v>4</v>
      </c>
      <c r="U5" s="15" t="str">
        <f ca="1" t="shared" si="20"/>
        <v>4c</v>
      </c>
      <c r="V5" s="4">
        <f t="shared" si="5"/>
        <v>2</v>
      </c>
      <c r="W5" s="5">
        <f ca="1" t="shared" si="21"/>
        <v>0.8375878152781422</v>
      </c>
      <c r="X5" t="str">
        <f t="shared" si="22"/>
        <v>4c²</v>
      </c>
      <c r="Y5" s="5">
        <f ca="1" t="shared" si="23"/>
        <v>4</v>
      </c>
      <c r="Z5" s="5" t="s">
        <v>4</v>
      </c>
      <c r="AA5" s="5" t="s">
        <v>8</v>
      </c>
      <c r="AB5" s="15" t="str">
        <f ca="1" t="shared" si="24"/>
        <v>3c²</v>
      </c>
      <c r="AC5" s="4">
        <f t="shared" si="6"/>
        <v>6</v>
      </c>
      <c r="AD5" s="5">
        <f ca="1" t="shared" si="25"/>
        <v>0.5396086637848874</v>
      </c>
      <c r="AE5" t="str">
        <f t="shared" si="26"/>
        <v>9c³</v>
      </c>
      <c r="AF5" s="5">
        <f ca="1" t="shared" si="27"/>
        <v>9</v>
      </c>
      <c r="AG5" s="5" t="s">
        <v>4</v>
      </c>
      <c r="AH5" s="5" t="s">
        <v>9</v>
      </c>
      <c r="AI5" s="15" t="str">
        <f ca="1" t="shared" si="28"/>
        <v>6c³</v>
      </c>
      <c r="AJ5" s="4">
        <f t="shared" si="7"/>
        <v>10</v>
      </c>
      <c r="AK5" s="5">
        <f ca="1" t="shared" si="29"/>
        <v>0.19392024656962592</v>
      </c>
      <c r="AL5" t="str">
        <f t="shared" si="30"/>
        <v>10bz</v>
      </c>
      <c r="AM5" s="5">
        <f ca="1" t="shared" si="31"/>
        <v>10</v>
      </c>
      <c r="AN5" t="s">
        <v>16</v>
      </c>
      <c r="AO5" t="s">
        <v>20</v>
      </c>
      <c r="AP5" s="15" t="str">
        <f ca="1" t="shared" si="32"/>
        <v>10bz</v>
      </c>
      <c r="AQ5" s="4">
        <f t="shared" si="8"/>
        <v>84</v>
      </c>
      <c r="AR5">
        <f ca="1" t="shared" si="9"/>
        <v>0.22701896336337857</v>
      </c>
      <c r="AS5" t="str">
        <f t="shared" si="10"/>
        <v>3c</v>
      </c>
      <c r="AT5" s="5">
        <f ca="1">ROUNDUP(RAND()*8+2,0)</f>
        <v>3</v>
      </c>
      <c r="AU5" t="s">
        <v>4</v>
      </c>
      <c r="AZ5" t="s">
        <v>12</v>
      </c>
    </row>
    <row r="6" spans="1:52" ht="13.5">
      <c r="A6">
        <f t="shared" si="0"/>
        <v>1</v>
      </c>
      <c r="B6">
        <f ca="1" t="shared" si="1"/>
        <v>0.8670697632095168</v>
      </c>
      <c r="C6" s="4">
        <f t="shared" si="2"/>
        <v>24</v>
      </c>
      <c r="D6">
        <f ca="1" t="shared" si="3"/>
        <v>0.24412953740034937</v>
      </c>
      <c r="E6" t="str">
        <f t="shared" si="11"/>
        <v>5c</v>
      </c>
      <c r="F6" s="5">
        <f ca="1" t="shared" si="12"/>
        <v>5</v>
      </c>
      <c r="G6" t="s">
        <v>4</v>
      </c>
      <c r="I6" s="4">
        <f t="shared" si="13"/>
        <v>25</v>
      </c>
      <c r="J6" s="5">
        <f ca="1" t="shared" si="14"/>
        <v>0.29272227767998293</v>
      </c>
      <c r="K6" s="5" t="str">
        <f t="shared" si="15"/>
        <v>-3c</v>
      </c>
      <c r="L6" s="5">
        <f ca="1" t="shared" si="16"/>
        <v>-3</v>
      </c>
      <c r="M6" s="5" t="s">
        <v>4</v>
      </c>
      <c r="O6">
        <f t="shared" si="4"/>
        <v>10</v>
      </c>
      <c r="P6">
        <f ca="1" t="shared" si="17"/>
        <v>0.35691020975318377</v>
      </c>
      <c r="Q6" t="str">
        <f t="shared" si="18"/>
        <v>2c</v>
      </c>
      <c r="R6" s="5">
        <f ca="1" t="shared" si="19"/>
        <v>2</v>
      </c>
      <c r="S6" t="s">
        <v>4</v>
      </c>
      <c r="U6" s="15" t="str">
        <f ca="1" t="shared" si="20"/>
        <v>7c</v>
      </c>
      <c r="V6" s="4">
        <f t="shared" si="5"/>
        <v>3</v>
      </c>
      <c r="W6" s="5">
        <f ca="1" t="shared" si="21"/>
        <v>0.775018550982137</v>
      </c>
      <c r="X6" t="str">
        <f t="shared" si="22"/>
        <v>10c²</v>
      </c>
      <c r="Y6" s="5">
        <f ca="1" t="shared" si="23"/>
        <v>10</v>
      </c>
      <c r="Z6" s="5" t="s">
        <v>4</v>
      </c>
      <c r="AA6" s="5" t="s">
        <v>8</v>
      </c>
      <c r="AB6" s="15" t="str">
        <f ca="1" t="shared" si="24"/>
        <v>10c²</v>
      </c>
      <c r="AC6" s="4">
        <f t="shared" si="6"/>
        <v>4</v>
      </c>
      <c r="AD6" s="5">
        <f ca="1" t="shared" si="25"/>
        <v>0.6487102817926049</v>
      </c>
      <c r="AE6" t="str">
        <f t="shared" si="26"/>
        <v>10c³</v>
      </c>
      <c r="AF6" s="5">
        <f ca="1" t="shared" si="27"/>
        <v>10</v>
      </c>
      <c r="AG6" s="5" t="s">
        <v>4</v>
      </c>
      <c r="AH6" s="5" t="s">
        <v>9</v>
      </c>
      <c r="AI6" s="15" t="str">
        <f ca="1" t="shared" si="28"/>
        <v>6c³</v>
      </c>
      <c r="AJ6" s="4">
        <f t="shared" si="7"/>
        <v>4</v>
      </c>
      <c r="AK6" s="5">
        <f ca="1" t="shared" si="29"/>
        <v>0.5254911198803125</v>
      </c>
      <c r="AL6" t="str">
        <f t="shared" si="30"/>
        <v>3cx</v>
      </c>
      <c r="AM6" s="5">
        <f ca="1" t="shared" si="31"/>
        <v>3</v>
      </c>
      <c r="AN6" t="s">
        <v>17</v>
      </c>
      <c r="AO6" t="s">
        <v>18</v>
      </c>
      <c r="AP6" s="15" t="str">
        <f ca="1" t="shared" si="32"/>
        <v>8cx</v>
      </c>
      <c r="AQ6" s="4">
        <f t="shared" si="8"/>
        <v>113</v>
      </c>
      <c r="AR6">
        <f ca="1" t="shared" si="9"/>
        <v>0.022373639041585403</v>
      </c>
      <c r="AS6" t="str">
        <f t="shared" si="10"/>
        <v>-5c</v>
      </c>
      <c r="AT6" s="5">
        <f ca="1">ROUNDUP(RAND()*-8-2,0)</f>
        <v>-5</v>
      </c>
      <c r="AU6" t="s">
        <v>4</v>
      </c>
      <c r="AZ6" t="s">
        <v>12</v>
      </c>
    </row>
    <row r="7" spans="1:52" ht="13.5">
      <c r="A7">
        <f t="shared" si="0"/>
        <v>5</v>
      </c>
      <c r="B7">
        <f ca="1" t="shared" si="1"/>
        <v>0.631274657532563</v>
      </c>
      <c r="C7" s="4">
        <f t="shared" si="2"/>
        <v>30</v>
      </c>
      <c r="D7">
        <f ca="1" t="shared" si="3"/>
        <v>0.1443592014174877</v>
      </c>
      <c r="E7" t="str">
        <f t="shared" si="11"/>
        <v>2x</v>
      </c>
      <c r="F7" s="5">
        <f ca="1" t="shared" si="12"/>
        <v>2</v>
      </c>
      <c r="G7" t="s">
        <v>5</v>
      </c>
      <c r="I7" s="4">
        <f t="shared" si="13"/>
        <v>29</v>
      </c>
      <c r="J7" s="5">
        <f ca="1" t="shared" si="14"/>
        <v>0.17124747815937558</v>
      </c>
      <c r="K7" s="5" t="str">
        <f t="shared" si="15"/>
        <v>-4x</v>
      </c>
      <c r="L7" s="5">
        <f ca="1" t="shared" si="16"/>
        <v>-4</v>
      </c>
      <c r="M7" s="5" t="s">
        <v>5</v>
      </c>
      <c r="O7">
        <f t="shared" si="4"/>
        <v>7</v>
      </c>
      <c r="P7">
        <f ca="1" t="shared" si="17"/>
        <v>0.48051210215432016</v>
      </c>
      <c r="Q7" t="str">
        <f t="shared" si="18"/>
        <v>5x</v>
      </c>
      <c r="R7" s="5">
        <f ca="1" t="shared" si="19"/>
        <v>5</v>
      </c>
      <c r="S7" t="s">
        <v>5</v>
      </c>
      <c r="U7" s="15" t="str">
        <f ca="1" t="shared" si="20"/>
        <v>9x</v>
      </c>
      <c r="V7" s="4">
        <f t="shared" si="5"/>
        <v>12</v>
      </c>
      <c r="W7" s="5">
        <f ca="1" t="shared" si="21"/>
        <v>0.1437092140120546</v>
      </c>
      <c r="X7" t="str">
        <f t="shared" si="22"/>
        <v>9x²</v>
      </c>
      <c r="Y7" s="5">
        <f ca="1" t="shared" si="23"/>
        <v>9</v>
      </c>
      <c r="Z7" s="5" t="s">
        <v>5</v>
      </c>
      <c r="AA7" s="5" t="s">
        <v>8</v>
      </c>
      <c r="AB7" s="15" t="str">
        <f ca="1" t="shared" si="24"/>
        <v>10x²</v>
      </c>
      <c r="AC7" s="4">
        <f t="shared" si="6"/>
        <v>10</v>
      </c>
      <c r="AD7" s="5">
        <f ca="1" t="shared" si="25"/>
        <v>0.2701172301919925</v>
      </c>
      <c r="AE7" t="str">
        <f t="shared" si="26"/>
        <v>5x³</v>
      </c>
      <c r="AF7" s="5">
        <f ca="1" t="shared" si="27"/>
        <v>5</v>
      </c>
      <c r="AG7" s="5" t="s">
        <v>5</v>
      </c>
      <c r="AH7" s="5" t="s">
        <v>9</v>
      </c>
      <c r="AI7" s="15" t="str">
        <f ca="1" t="shared" si="28"/>
        <v>4x³</v>
      </c>
      <c r="AJ7" s="4">
        <f t="shared" si="7"/>
        <v>1</v>
      </c>
      <c r="AK7" s="5">
        <f ca="1" t="shared" si="29"/>
        <v>0.8557685081454425</v>
      </c>
      <c r="AL7" t="str">
        <f t="shared" si="30"/>
        <v>9az</v>
      </c>
      <c r="AM7" s="5">
        <f ca="1" t="shared" si="31"/>
        <v>9</v>
      </c>
      <c r="AN7" t="s">
        <v>15</v>
      </c>
      <c r="AO7" t="s">
        <v>20</v>
      </c>
      <c r="AP7" s="15" t="str">
        <f ca="1" t="shared" si="32"/>
        <v>7az</v>
      </c>
      <c r="AQ7" s="4">
        <f t="shared" si="8"/>
        <v>92</v>
      </c>
      <c r="AR7">
        <f ca="1" t="shared" si="9"/>
        <v>0.15832576397606823</v>
      </c>
      <c r="AS7" t="str">
        <f t="shared" si="10"/>
        <v>4x</v>
      </c>
      <c r="AT7" s="5">
        <f ca="1">ROUNDUP(RAND()*8+2,0)</f>
        <v>4</v>
      </c>
      <c r="AU7" t="s">
        <v>5</v>
      </c>
      <c r="AZ7" t="s">
        <v>12</v>
      </c>
    </row>
    <row r="8" spans="1:52" ht="13.5">
      <c r="A8">
        <f t="shared" si="0"/>
        <v>12</v>
      </c>
      <c r="B8">
        <f ca="1" t="shared" si="1"/>
        <v>0.2460906207609641</v>
      </c>
      <c r="C8" s="4">
        <f t="shared" si="2"/>
        <v>18</v>
      </c>
      <c r="D8">
        <f ca="1" t="shared" si="3"/>
        <v>0.5342993789480313</v>
      </c>
      <c r="E8" t="str">
        <f t="shared" si="11"/>
        <v>5x</v>
      </c>
      <c r="F8" s="5">
        <f ca="1" t="shared" si="12"/>
        <v>5</v>
      </c>
      <c r="G8" t="s">
        <v>5</v>
      </c>
      <c r="I8" s="4">
        <f t="shared" si="13"/>
        <v>28</v>
      </c>
      <c r="J8" s="5">
        <f ca="1" t="shared" si="14"/>
        <v>0.17887660461151622</v>
      </c>
      <c r="K8" s="5" t="str">
        <f t="shared" si="15"/>
        <v>-7x</v>
      </c>
      <c r="L8" s="5">
        <f ca="1" t="shared" si="16"/>
        <v>-7</v>
      </c>
      <c r="M8" s="5" t="s">
        <v>5</v>
      </c>
      <c r="O8">
        <f t="shared" si="4"/>
        <v>3</v>
      </c>
      <c r="P8">
        <f ca="1" t="shared" si="17"/>
        <v>0.6854341861446969</v>
      </c>
      <c r="Q8" t="str">
        <f t="shared" si="18"/>
        <v>7x</v>
      </c>
      <c r="R8" s="5">
        <f ca="1" t="shared" si="19"/>
        <v>7</v>
      </c>
      <c r="S8" t="s">
        <v>5</v>
      </c>
      <c r="U8" s="15" t="str">
        <f ca="1" t="shared" si="20"/>
        <v>10x</v>
      </c>
      <c r="V8" s="4">
        <f t="shared" si="5"/>
        <v>6</v>
      </c>
      <c r="W8" s="5">
        <f ca="1" t="shared" si="21"/>
        <v>0.41250472658116877</v>
      </c>
      <c r="X8" t="str">
        <f t="shared" si="22"/>
        <v>10x²</v>
      </c>
      <c r="Y8" s="5">
        <f ca="1" t="shared" si="23"/>
        <v>10</v>
      </c>
      <c r="Z8" s="5" t="s">
        <v>5</v>
      </c>
      <c r="AA8" s="5" t="s">
        <v>8</v>
      </c>
      <c r="AB8" s="15" t="str">
        <f ca="1" t="shared" si="24"/>
        <v>6x²</v>
      </c>
      <c r="AC8" s="4">
        <f t="shared" si="6"/>
        <v>7</v>
      </c>
      <c r="AD8" s="5">
        <f ca="1" t="shared" si="25"/>
        <v>0.4799366185762999</v>
      </c>
      <c r="AE8" t="str">
        <f t="shared" si="26"/>
        <v>10x³</v>
      </c>
      <c r="AF8" s="5">
        <f ca="1" t="shared" si="27"/>
        <v>10</v>
      </c>
      <c r="AG8" s="5" t="s">
        <v>5</v>
      </c>
      <c r="AH8" s="5" t="s">
        <v>9</v>
      </c>
      <c r="AI8" s="15" t="str">
        <f ca="1" t="shared" si="28"/>
        <v>6x³</v>
      </c>
      <c r="AJ8" s="4">
        <f t="shared" si="7"/>
        <v>6</v>
      </c>
      <c r="AK8" s="5">
        <f ca="1" t="shared" si="29"/>
        <v>0.3258058554999175</v>
      </c>
      <c r="AL8" t="str">
        <f t="shared" si="30"/>
        <v>5bx</v>
      </c>
      <c r="AM8" s="5">
        <f ca="1" t="shared" si="31"/>
        <v>5</v>
      </c>
      <c r="AN8" t="s">
        <v>16</v>
      </c>
      <c r="AO8" t="s">
        <v>18</v>
      </c>
      <c r="AP8" s="15" t="str">
        <f ca="1" t="shared" si="32"/>
        <v>9bx</v>
      </c>
      <c r="AQ8" s="4">
        <f t="shared" si="8"/>
        <v>59</v>
      </c>
      <c r="AR8">
        <f ca="1" t="shared" si="9"/>
        <v>0.45043192951681754</v>
      </c>
      <c r="AS8" t="str">
        <f t="shared" si="10"/>
        <v>-8x</v>
      </c>
      <c r="AT8" s="5">
        <f ca="1">ROUNDUP(RAND()*-8-2,0)</f>
        <v>-8</v>
      </c>
      <c r="AU8" t="s">
        <v>5</v>
      </c>
      <c r="AZ8" t="s">
        <v>12</v>
      </c>
    </row>
    <row r="9" spans="1:52" ht="13.5">
      <c r="A9">
        <f t="shared" si="0"/>
        <v>11</v>
      </c>
      <c r="B9">
        <f ca="1" t="shared" si="1"/>
        <v>0.26302787229571134</v>
      </c>
      <c r="C9" s="4">
        <f t="shared" si="2"/>
        <v>25</v>
      </c>
      <c r="D9">
        <f ca="1" t="shared" si="3"/>
        <v>0.2434408339384877</v>
      </c>
      <c r="E9" t="str">
        <f t="shared" si="11"/>
        <v>5y</v>
      </c>
      <c r="F9" s="5">
        <f ca="1" t="shared" si="12"/>
        <v>5</v>
      </c>
      <c r="G9" t="s">
        <v>6</v>
      </c>
      <c r="I9" s="4">
        <f t="shared" si="13"/>
        <v>13</v>
      </c>
      <c r="J9" s="5">
        <f ca="1" t="shared" si="14"/>
        <v>0.5664521189753908</v>
      </c>
      <c r="K9" s="5" t="str">
        <f t="shared" si="15"/>
        <v>-5y</v>
      </c>
      <c r="L9" s="5">
        <f ca="1" t="shared" si="16"/>
        <v>-5</v>
      </c>
      <c r="M9" s="5" t="s">
        <v>6</v>
      </c>
      <c r="O9">
        <f t="shared" si="4"/>
        <v>9</v>
      </c>
      <c r="P9">
        <f ca="1" t="shared" si="17"/>
        <v>0.36471656187322044</v>
      </c>
      <c r="Q9" t="str">
        <f t="shared" si="18"/>
        <v>10y</v>
      </c>
      <c r="R9" s="5">
        <f ca="1" t="shared" si="19"/>
        <v>10</v>
      </c>
      <c r="S9" t="s">
        <v>6</v>
      </c>
      <c r="U9" s="15" t="str">
        <f ca="1" t="shared" si="20"/>
        <v>6y</v>
      </c>
      <c r="V9" s="4">
        <f t="shared" si="5"/>
        <v>7</v>
      </c>
      <c r="W9" s="5">
        <f ca="1" t="shared" si="21"/>
        <v>0.32702785750832053</v>
      </c>
      <c r="X9" t="str">
        <f t="shared" si="22"/>
        <v>10y²</v>
      </c>
      <c r="Y9" s="5">
        <f ca="1" t="shared" si="23"/>
        <v>10</v>
      </c>
      <c r="Z9" s="5" t="s">
        <v>6</v>
      </c>
      <c r="AA9" s="5" t="s">
        <v>8</v>
      </c>
      <c r="AB9" s="15" t="str">
        <f ca="1" t="shared" si="24"/>
        <v>10y²</v>
      </c>
      <c r="AC9" s="4">
        <f t="shared" si="6"/>
        <v>11</v>
      </c>
      <c r="AD9" s="5">
        <f ca="1" t="shared" si="25"/>
        <v>0.0986218409620756</v>
      </c>
      <c r="AE9" t="str">
        <f t="shared" si="26"/>
        <v>6y³</v>
      </c>
      <c r="AF9" s="5">
        <f ca="1" t="shared" si="27"/>
        <v>6</v>
      </c>
      <c r="AG9" s="5" t="s">
        <v>6</v>
      </c>
      <c r="AH9" s="5" t="s">
        <v>9</v>
      </c>
      <c r="AI9" s="15" t="str">
        <f ca="1" t="shared" si="28"/>
        <v>5y³</v>
      </c>
      <c r="AJ9" s="4">
        <f t="shared" si="7"/>
        <v>2</v>
      </c>
      <c r="AK9" s="5">
        <f ca="1" t="shared" si="29"/>
        <v>0.8415202783513225</v>
      </c>
      <c r="AL9" t="str">
        <f t="shared" si="30"/>
        <v>8cy</v>
      </c>
      <c r="AM9" s="5">
        <f ca="1" t="shared" si="31"/>
        <v>8</v>
      </c>
      <c r="AN9" t="s">
        <v>17</v>
      </c>
      <c r="AO9" t="s">
        <v>19</v>
      </c>
      <c r="AP9" s="15" t="str">
        <f ca="1" t="shared" si="32"/>
        <v>5cy</v>
      </c>
      <c r="AQ9" s="4">
        <f t="shared" si="8"/>
        <v>77</v>
      </c>
      <c r="AR9">
        <f ca="1" t="shared" si="9"/>
        <v>0.27839492070068506</v>
      </c>
      <c r="AS9" t="str">
        <f t="shared" si="10"/>
        <v>8y</v>
      </c>
      <c r="AT9" s="5">
        <f ca="1">ROUNDUP(RAND()*8+2,0)</f>
        <v>8</v>
      </c>
      <c r="AU9" t="s">
        <v>6</v>
      </c>
      <c r="AZ9" t="s">
        <v>12</v>
      </c>
    </row>
    <row r="10" spans="1:52" ht="13.5">
      <c r="A10">
        <f t="shared" si="0"/>
        <v>8</v>
      </c>
      <c r="B10">
        <f ca="1" t="shared" si="1"/>
        <v>0.4780855237439565</v>
      </c>
      <c r="C10" s="4">
        <f t="shared" si="2"/>
        <v>28</v>
      </c>
      <c r="D10">
        <f ca="1" t="shared" si="3"/>
        <v>0.18738684834492503</v>
      </c>
      <c r="E10" t="str">
        <f t="shared" si="11"/>
        <v>8y</v>
      </c>
      <c r="F10" s="5">
        <f ca="1" t="shared" si="12"/>
        <v>8</v>
      </c>
      <c r="G10" t="s">
        <v>6</v>
      </c>
      <c r="I10" s="4">
        <f t="shared" si="13"/>
        <v>27</v>
      </c>
      <c r="J10" s="5">
        <f ca="1" t="shared" si="14"/>
        <v>0.23157749620020773</v>
      </c>
      <c r="K10" s="5" t="str">
        <f t="shared" si="15"/>
        <v>-5y</v>
      </c>
      <c r="L10" s="5">
        <f ca="1" t="shared" si="16"/>
        <v>-5</v>
      </c>
      <c r="M10" s="5" t="s">
        <v>6</v>
      </c>
      <c r="O10">
        <f t="shared" si="4"/>
        <v>12</v>
      </c>
      <c r="P10">
        <f ca="1" t="shared" si="17"/>
        <v>0.057895564551254886</v>
      </c>
      <c r="Q10" t="str">
        <f t="shared" si="18"/>
        <v>3y</v>
      </c>
      <c r="R10" s="5">
        <f ca="1" t="shared" si="19"/>
        <v>3</v>
      </c>
      <c r="S10" t="s">
        <v>6</v>
      </c>
      <c r="U10" s="15" t="str">
        <f ca="1" t="shared" si="20"/>
        <v>5y</v>
      </c>
      <c r="V10" s="4">
        <f t="shared" si="5"/>
        <v>10</v>
      </c>
      <c r="W10" s="5">
        <f ca="1" t="shared" si="21"/>
        <v>0.2077808580870546</v>
      </c>
      <c r="X10" t="str">
        <f t="shared" si="22"/>
        <v>9y²</v>
      </c>
      <c r="Y10" s="5">
        <f ca="1" t="shared" si="23"/>
        <v>9</v>
      </c>
      <c r="Z10" s="5" t="s">
        <v>6</v>
      </c>
      <c r="AA10" s="5" t="s">
        <v>8</v>
      </c>
      <c r="AB10" s="15" t="str">
        <f ca="1" t="shared" si="24"/>
        <v>3y²</v>
      </c>
      <c r="AC10" s="4">
        <f t="shared" si="6"/>
        <v>9</v>
      </c>
      <c r="AD10" s="5">
        <f ca="1" t="shared" si="25"/>
        <v>0.3835892968433807</v>
      </c>
      <c r="AE10" t="str">
        <f t="shared" si="26"/>
        <v>9y³</v>
      </c>
      <c r="AF10" s="5">
        <f ca="1" t="shared" si="27"/>
        <v>9</v>
      </c>
      <c r="AG10" s="5" t="s">
        <v>6</v>
      </c>
      <c r="AH10" s="5" t="s">
        <v>9</v>
      </c>
      <c r="AI10" s="15" t="str">
        <f ca="1" t="shared" si="28"/>
        <v>8y³</v>
      </c>
      <c r="AJ10" s="4">
        <f t="shared" si="7"/>
        <v>12</v>
      </c>
      <c r="AK10" s="5">
        <f ca="1" t="shared" si="29"/>
        <v>0.04225444565851966</v>
      </c>
      <c r="AL10" t="str">
        <f t="shared" si="30"/>
        <v>5ac</v>
      </c>
      <c r="AM10" s="5">
        <f ca="1" t="shared" si="31"/>
        <v>5</v>
      </c>
      <c r="AN10" t="s">
        <v>15</v>
      </c>
      <c r="AO10" t="s">
        <v>17</v>
      </c>
      <c r="AP10" s="15" t="str">
        <f ca="1" t="shared" si="32"/>
        <v>10ac</v>
      </c>
      <c r="AQ10" s="4">
        <f t="shared" si="8"/>
        <v>41</v>
      </c>
      <c r="AR10">
        <f ca="1" t="shared" si="9"/>
        <v>0.6045015967140142</v>
      </c>
      <c r="AS10" t="str">
        <f t="shared" si="10"/>
        <v>-10y</v>
      </c>
      <c r="AT10" s="5">
        <f ca="1">ROUNDUP(RAND()*-8-2,0)</f>
        <v>-10</v>
      </c>
      <c r="AU10" t="s">
        <v>6</v>
      </c>
      <c r="AZ10" t="s">
        <v>12</v>
      </c>
    </row>
    <row r="11" spans="1:52" ht="13.5">
      <c r="A11">
        <f t="shared" si="0"/>
        <v>9</v>
      </c>
      <c r="B11">
        <f ca="1" t="shared" si="1"/>
        <v>0.3171687522104376</v>
      </c>
      <c r="C11" s="4">
        <f t="shared" si="2"/>
        <v>4</v>
      </c>
      <c r="D11">
        <f ca="1" t="shared" si="3"/>
        <v>0.8969351451701701</v>
      </c>
      <c r="E11" t="str">
        <f t="shared" si="11"/>
        <v>2z</v>
      </c>
      <c r="F11" s="5">
        <f ca="1" t="shared" si="12"/>
        <v>2</v>
      </c>
      <c r="G11" t="s">
        <v>7</v>
      </c>
      <c r="I11" s="4">
        <f t="shared" si="13"/>
        <v>14</v>
      </c>
      <c r="J11" s="5">
        <f ca="1" t="shared" si="14"/>
        <v>0.523882186260404</v>
      </c>
      <c r="K11" s="5" t="str">
        <f t="shared" si="15"/>
        <v>-3z</v>
      </c>
      <c r="L11" s="5">
        <f ca="1" t="shared" si="16"/>
        <v>-3</v>
      </c>
      <c r="M11" s="5" t="s">
        <v>7</v>
      </c>
      <c r="O11">
        <f t="shared" si="4"/>
        <v>6</v>
      </c>
      <c r="P11">
        <f ca="1" t="shared" si="17"/>
        <v>0.5178157516232149</v>
      </c>
      <c r="Q11" t="str">
        <f t="shared" si="18"/>
        <v>5z</v>
      </c>
      <c r="R11" s="5">
        <f ca="1" t="shared" si="19"/>
        <v>5</v>
      </c>
      <c r="S11" t="s">
        <v>7</v>
      </c>
      <c r="U11" s="15" t="str">
        <f ca="1" t="shared" si="20"/>
        <v>8z</v>
      </c>
      <c r="V11" s="4">
        <f t="shared" si="5"/>
        <v>4</v>
      </c>
      <c r="W11" s="5">
        <f ca="1" t="shared" si="21"/>
        <v>0.5010131564027605</v>
      </c>
      <c r="X11" t="str">
        <f t="shared" si="22"/>
        <v>7z²</v>
      </c>
      <c r="Y11" s="5">
        <f ca="1" t="shared" si="23"/>
        <v>7</v>
      </c>
      <c r="Z11" s="5" t="s">
        <v>7</v>
      </c>
      <c r="AA11" s="5" t="s">
        <v>8</v>
      </c>
      <c r="AB11" s="15" t="str">
        <f ca="1" t="shared" si="24"/>
        <v>5z²</v>
      </c>
      <c r="AC11" s="4">
        <f t="shared" si="6"/>
        <v>1</v>
      </c>
      <c r="AD11" s="5">
        <f ca="1" t="shared" si="25"/>
        <v>0.7180301417111656</v>
      </c>
      <c r="AE11" t="str">
        <f t="shared" si="26"/>
        <v>8z³</v>
      </c>
      <c r="AF11" s="5">
        <f ca="1" t="shared" si="27"/>
        <v>8</v>
      </c>
      <c r="AG11" s="5" t="s">
        <v>7</v>
      </c>
      <c r="AH11" s="5" t="s">
        <v>9</v>
      </c>
      <c r="AI11" s="15" t="str">
        <f ca="1" t="shared" si="28"/>
        <v>7z³</v>
      </c>
      <c r="AJ11" s="4">
        <f t="shared" si="7"/>
        <v>5</v>
      </c>
      <c r="AK11" s="5">
        <f ca="1" t="shared" si="29"/>
        <v>0.4114258438554337</v>
      </c>
      <c r="AL11" t="str">
        <f t="shared" si="30"/>
        <v>2xy</v>
      </c>
      <c r="AM11" s="5">
        <f ca="1" t="shared" si="31"/>
        <v>2</v>
      </c>
      <c r="AN11" t="s">
        <v>18</v>
      </c>
      <c r="AO11" t="s">
        <v>19</v>
      </c>
      <c r="AP11" s="15" t="str">
        <f ca="1" t="shared" si="32"/>
        <v>4xy</v>
      </c>
      <c r="AQ11" s="4">
        <f t="shared" si="8"/>
        <v>75</v>
      </c>
      <c r="AR11">
        <f ca="1" t="shared" si="9"/>
        <v>0.33180185877910784</v>
      </c>
      <c r="AS11" t="str">
        <f t="shared" si="10"/>
        <v>4z</v>
      </c>
      <c r="AT11" s="5">
        <f ca="1">ROUNDUP(RAND()*8+2,0)</f>
        <v>4</v>
      </c>
      <c r="AU11" t="s">
        <v>7</v>
      </c>
      <c r="AZ11" t="s">
        <v>12</v>
      </c>
    </row>
    <row r="12" spans="1:52" ht="13.5">
      <c r="A12">
        <f t="shared" si="0"/>
        <v>4</v>
      </c>
      <c r="B12">
        <f ca="1" t="shared" si="1"/>
        <v>0.6348493179874779</v>
      </c>
      <c r="C12" s="4">
        <f t="shared" si="2"/>
        <v>7</v>
      </c>
      <c r="D12">
        <f ca="1" t="shared" si="3"/>
        <v>0.8418612204690392</v>
      </c>
      <c r="E12" t="str">
        <f t="shared" si="11"/>
        <v>3z</v>
      </c>
      <c r="F12" s="5">
        <f ca="1" t="shared" si="12"/>
        <v>3</v>
      </c>
      <c r="G12" t="s">
        <v>7</v>
      </c>
      <c r="I12" s="4">
        <f t="shared" si="13"/>
        <v>3</v>
      </c>
      <c r="J12" s="5">
        <f ca="1" t="shared" si="14"/>
        <v>0.8525904985204702</v>
      </c>
      <c r="K12" s="5" t="str">
        <f t="shared" si="15"/>
        <v>-10z</v>
      </c>
      <c r="L12" s="5">
        <f ca="1" t="shared" si="16"/>
        <v>-10</v>
      </c>
      <c r="M12" s="5" t="s">
        <v>7</v>
      </c>
      <c r="O12">
        <f t="shared" si="4"/>
        <v>2</v>
      </c>
      <c r="P12">
        <f ca="1" t="shared" si="17"/>
        <v>0.8763670131412473</v>
      </c>
      <c r="Q12" t="str">
        <f t="shared" si="18"/>
        <v>8z</v>
      </c>
      <c r="R12" s="5">
        <f ca="1" t="shared" si="19"/>
        <v>8</v>
      </c>
      <c r="S12" t="s">
        <v>7</v>
      </c>
      <c r="U12" s="15" t="str">
        <f ca="1" t="shared" si="20"/>
        <v>5z</v>
      </c>
      <c r="V12" s="4">
        <f t="shared" si="5"/>
        <v>9</v>
      </c>
      <c r="W12" s="5">
        <f ca="1" t="shared" si="21"/>
        <v>0.26320828658512596</v>
      </c>
      <c r="X12" t="str">
        <f t="shared" si="22"/>
        <v>8z²</v>
      </c>
      <c r="Y12" s="5">
        <f ca="1" t="shared" si="23"/>
        <v>8</v>
      </c>
      <c r="Z12" s="5" t="s">
        <v>7</v>
      </c>
      <c r="AA12" s="5" t="s">
        <v>8</v>
      </c>
      <c r="AB12" s="15" t="str">
        <f ca="1" t="shared" si="24"/>
        <v>6z²</v>
      </c>
      <c r="AC12" s="4">
        <f t="shared" si="6"/>
        <v>8</v>
      </c>
      <c r="AD12" s="5">
        <f ca="1" t="shared" si="25"/>
        <v>0.4156921719038127</v>
      </c>
      <c r="AE12" t="str">
        <f t="shared" si="26"/>
        <v>7z³</v>
      </c>
      <c r="AF12" s="5">
        <f ca="1" t="shared" si="27"/>
        <v>7</v>
      </c>
      <c r="AG12" s="5" t="s">
        <v>7</v>
      </c>
      <c r="AH12" s="5" t="s">
        <v>9</v>
      </c>
      <c r="AI12" s="15" t="str">
        <f ca="1" t="shared" si="28"/>
        <v>6z³</v>
      </c>
      <c r="AJ12" s="4">
        <f t="shared" si="7"/>
        <v>8</v>
      </c>
      <c r="AK12" s="5">
        <f ca="1" t="shared" si="29"/>
        <v>0.26613048749695256</v>
      </c>
      <c r="AL12" t="str">
        <f t="shared" si="30"/>
        <v>7xz</v>
      </c>
      <c r="AM12" s="5">
        <f ca="1" t="shared" si="31"/>
        <v>7</v>
      </c>
      <c r="AN12" t="s">
        <v>18</v>
      </c>
      <c r="AO12" t="s">
        <v>20</v>
      </c>
      <c r="AP12" s="15" t="str">
        <f ca="1" t="shared" si="32"/>
        <v>4xz</v>
      </c>
      <c r="AQ12" s="4">
        <f t="shared" si="8"/>
        <v>13</v>
      </c>
      <c r="AR12">
        <f ca="1" t="shared" si="9"/>
        <v>0.8357646626176902</v>
      </c>
      <c r="AS12" t="str">
        <f t="shared" si="10"/>
        <v>-9z</v>
      </c>
      <c r="AT12" s="5">
        <f ca="1">ROUNDUP(RAND()*-8-2,0)</f>
        <v>-9</v>
      </c>
      <c r="AU12" t="s">
        <v>7</v>
      </c>
      <c r="AZ12" t="s">
        <v>12</v>
      </c>
    </row>
    <row r="13" spans="3:52" ht="13.5">
      <c r="C13" s="4">
        <f t="shared" si="2"/>
        <v>15</v>
      </c>
      <c r="D13">
        <f ca="1" t="shared" si="3"/>
        <v>0.6978866456135595</v>
      </c>
      <c r="E13" t="str">
        <f t="shared" si="11"/>
        <v>2a²</v>
      </c>
      <c r="F13" s="5">
        <f ca="1" t="shared" si="12"/>
        <v>2</v>
      </c>
      <c r="G13" t="s">
        <v>2</v>
      </c>
      <c r="H13" t="s">
        <v>8</v>
      </c>
      <c r="I13" s="4">
        <f>RANK(J13,J:J,)</f>
        <v>9</v>
      </c>
      <c r="J13" s="5">
        <f ca="1">RAND()</f>
        <v>0.714952848131627</v>
      </c>
      <c r="K13" s="5" t="str">
        <f t="shared" si="15"/>
        <v>-3a²</v>
      </c>
      <c r="L13" s="5">
        <f ca="1" t="shared" si="16"/>
        <v>-3</v>
      </c>
      <c r="M13" s="5" t="s">
        <v>2</v>
      </c>
      <c r="N13" s="6" t="s">
        <v>8</v>
      </c>
      <c r="AQ13" s="4">
        <f t="shared" si="8"/>
        <v>82</v>
      </c>
      <c r="AR13">
        <f ca="1" t="shared" si="9"/>
        <v>0.23713914418718351</v>
      </c>
      <c r="AS13" t="str">
        <f t="shared" si="10"/>
        <v>10a²</v>
      </c>
      <c r="AT13" s="5">
        <f ca="1">ROUNDUP(RAND()*8+2,0)</f>
        <v>10</v>
      </c>
      <c r="AU13" t="s">
        <v>2</v>
      </c>
      <c r="AV13" t="s">
        <v>8</v>
      </c>
      <c r="AZ13" t="s">
        <v>13</v>
      </c>
    </row>
    <row r="14" spans="3:52" ht="13.5">
      <c r="C14" s="4">
        <f t="shared" si="2"/>
        <v>34</v>
      </c>
      <c r="D14">
        <f ca="1" t="shared" si="3"/>
        <v>0.045604810145269514</v>
      </c>
      <c r="E14" t="str">
        <f t="shared" si="11"/>
        <v>5a²</v>
      </c>
      <c r="F14" s="5">
        <f ca="1" t="shared" si="12"/>
        <v>5</v>
      </c>
      <c r="G14" t="s">
        <v>2</v>
      </c>
      <c r="H14" t="s">
        <v>8</v>
      </c>
      <c r="I14" s="4">
        <f t="shared" si="13"/>
        <v>31</v>
      </c>
      <c r="J14" s="5">
        <f ca="1" t="shared" si="14"/>
        <v>0.10812884199545736</v>
      </c>
      <c r="K14" s="5" t="str">
        <f t="shared" si="15"/>
        <v>-3a²</v>
      </c>
      <c r="L14" s="5">
        <f ca="1" t="shared" si="16"/>
        <v>-3</v>
      </c>
      <c r="M14" s="5" t="s">
        <v>2</v>
      </c>
      <c r="N14" s="6" t="s">
        <v>8</v>
      </c>
      <c r="AQ14" s="4">
        <f t="shared" si="8"/>
        <v>81</v>
      </c>
      <c r="AR14">
        <f ca="1" t="shared" si="9"/>
        <v>0.2441600428527153</v>
      </c>
      <c r="AS14" t="str">
        <f t="shared" si="10"/>
        <v>-3a²</v>
      </c>
      <c r="AT14" s="5">
        <f ca="1">ROUNDUP(RAND()*-8-2,0)</f>
        <v>-3</v>
      </c>
      <c r="AU14" t="s">
        <v>2</v>
      </c>
      <c r="AV14" t="s">
        <v>8</v>
      </c>
      <c r="AZ14" t="s">
        <v>13</v>
      </c>
    </row>
    <row r="15" spans="3:52" ht="13.5">
      <c r="C15" s="4">
        <f t="shared" si="2"/>
        <v>3</v>
      </c>
      <c r="D15">
        <f ca="1" t="shared" si="3"/>
        <v>0.9072886146904819</v>
      </c>
      <c r="E15" t="str">
        <f t="shared" si="11"/>
        <v>2b²</v>
      </c>
      <c r="F15" s="5">
        <f ca="1" t="shared" si="12"/>
        <v>2</v>
      </c>
      <c r="G15" t="s">
        <v>3</v>
      </c>
      <c r="H15" t="s">
        <v>8</v>
      </c>
      <c r="I15" s="4">
        <f t="shared" si="13"/>
        <v>6</v>
      </c>
      <c r="J15" s="5">
        <f ca="1" t="shared" si="14"/>
        <v>0.8022320274323</v>
      </c>
      <c r="K15" s="5" t="str">
        <f t="shared" si="15"/>
        <v>-9b²</v>
      </c>
      <c r="L15" s="5">
        <f ca="1" t="shared" si="16"/>
        <v>-9</v>
      </c>
      <c r="M15" s="5" t="s">
        <v>3</v>
      </c>
      <c r="N15" s="6" t="s">
        <v>8</v>
      </c>
      <c r="AQ15" s="4">
        <f t="shared" si="8"/>
        <v>36</v>
      </c>
      <c r="AR15">
        <f ca="1" t="shared" si="9"/>
        <v>0.6499879983620218</v>
      </c>
      <c r="AS15" t="str">
        <f t="shared" si="10"/>
        <v>5b²</v>
      </c>
      <c r="AT15" s="5">
        <f ca="1">ROUNDUP(RAND()*8+2,0)</f>
        <v>5</v>
      </c>
      <c r="AU15" t="s">
        <v>3</v>
      </c>
      <c r="AV15" t="s">
        <v>8</v>
      </c>
      <c r="AZ15" t="s">
        <v>13</v>
      </c>
    </row>
    <row r="16" spans="3:52" ht="13.5">
      <c r="C16" s="4">
        <f t="shared" si="2"/>
        <v>21</v>
      </c>
      <c r="D16">
        <f ca="1" t="shared" si="3"/>
        <v>0.42076595276662765</v>
      </c>
      <c r="E16" t="str">
        <f t="shared" si="11"/>
        <v>2b²</v>
      </c>
      <c r="F16" s="5">
        <f ca="1" t="shared" si="12"/>
        <v>2</v>
      </c>
      <c r="G16" t="s">
        <v>3</v>
      </c>
      <c r="H16" t="s">
        <v>8</v>
      </c>
      <c r="I16" s="4">
        <f t="shared" si="13"/>
        <v>22</v>
      </c>
      <c r="J16" s="5">
        <f ca="1" t="shared" si="14"/>
        <v>0.34492193161909723</v>
      </c>
      <c r="K16" s="5" t="str">
        <f t="shared" si="15"/>
        <v>-3b²</v>
      </c>
      <c r="L16" s="5">
        <f ca="1" t="shared" si="16"/>
        <v>-3</v>
      </c>
      <c r="M16" s="5" t="s">
        <v>3</v>
      </c>
      <c r="N16" s="6" t="s">
        <v>8</v>
      </c>
      <c r="AQ16" s="4">
        <f t="shared" si="8"/>
        <v>110</v>
      </c>
      <c r="AR16">
        <f ca="1" t="shared" si="9"/>
        <v>0.05576117168678607</v>
      </c>
      <c r="AS16" t="str">
        <f t="shared" si="10"/>
        <v>-7b²</v>
      </c>
      <c r="AT16" s="5">
        <f ca="1">ROUNDUP(RAND()*-8-2,0)</f>
        <v>-7</v>
      </c>
      <c r="AU16" t="s">
        <v>3</v>
      </c>
      <c r="AV16" t="s">
        <v>8</v>
      </c>
      <c r="AZ16" t="s">
        <v>13</v>
      </c>
    </row>
    <row r="17" spans="3:52" ht="13.5">
      <c r="C17" s="4">
        <f t="shared" si="2"/>
        <v>27</v>
      </c>
      <c r="D17">
        <f ca="1" t="shared" si="3"/>
        <v>0.19379649760624051</v>
      </c>
      <c r="E17" t="str">
        <f t="shared" si="11"/>
        <v>5c²</v>
      </c>
      <c r="F17" s="5">
        <f ca="1" t="shared" si="12"/>
        <v>5</v>
      </c>
      <c r="G17" t="s">
        <v>4</v>
      </c>
      <c r="H17" t="s">
        <v>8</v>
      </c>
      <c r="I17" s="4">
        <f t="shared" si="13"/>
        <v>23</v>
      </c>
      <c r="J17" s="5">
        <f ca="1" t="shared" si="14"/>
        <v>0.3273773578605472</v>
      </c>
      <c r="K17" s="5" t="str">
        <f t="shared" si="15"/>
        <v>-5c²</v>
      </c>
      <c r="L17" s="5">
        <f ca="1" t="shared" si="16"/>
        <v>-5</v>
      </c>
      <c r="M17" s="5" t="s">
        <v>4</v>
      </c>
      <c r="N17" s="6" t="s">
        <v>8</v>
      </c>
      <c r="AQ17" s="4">
        <f t="shared" si="8"/>
        <v>62</v>
      </c>
      <c r="AR17">
        <f ca="1" t="shared" si="9"/>
        <v>0.419474934450686</v>
      </c>
      <c r="AS17" t="str">
        <f t="shared" si="10"/>
        <v>4c²</v>
      </c>
      <c r="AT17" s="5">
        <f ca="1">ROUNDUP(RAND()*8+2,0)</f>
        <v>4</v>
      </c>
      <c r="AU17" t="s">
        <v>4</v>
      </c>
      <c r="AV17" t="s">
        <v>8</v>
      </c>
      <c r="AZ17" t="s">
        <v>13</v>
      </c>
    </row>
    <row r="18" spans="3:52" ht="13.5">
      <c r="C18" s="4">
        <f t="shared" si="2"/>
        <v>2</v>
      </c>
      <c r="D18">
        <f ca="1" t="shared" si="3"/>
        <v>0.9390458145572662</v>
      </c>
      <c r="E18" t="str">
        <f t="shared" si="11"/>
        <v>10c²</v>
      </c>
      <c r="F18" s="5">
        <f ca="1" t="shared" si="12"/>
        <v>10</v>
      </c>
      <c r="G18" t="s">
        <v>4</v>
      </c>
      <c r="H18" t="s">
        <v>8</v>
      </c>
      <c r="I18" s="4">
        <f t="shared" si="13"/>
        <v>19</v>
      </c>
      <c r="J18" s="5">
        <f ca="1" t="shared" si="14"/>
        <v>0.4156471645544715</v>
      </c>
      <c r="K18" s="5" t="str">
        <f t="shared" si="15"/>
        <v>-2c²</v>
      </c>
      <c r="L18" s="5">
        <f ca="1" t="shared" si="16"/>
        <v>-2</v>
      </c>
      <c r="M18" s="5" t="s">
        <v>4</v>
      </c>
      <c r="N18" s="6" t="s">
        <v>8</v>
      </c>
      <c r="AQ18" s="4">
        <f t="shared" si="8"/>
        <v>60</v>
      </c>
      <c r="AR18">
        <f ca="1" t="shared" si="9"/>
        <v>0.44856627889117107</v>
      </c>
      <c r="AS18" t="str">
        <f t="shared" si="10"/>
        <v>-8c²</v>
      </c>
      <c r="AT18" s="5">
        <f ca="1">ROUNDUP(RAND()*-8-2,0)</f>
        <v>-8</v>
      </c>
      <c r="AU18" t="s">
        <v>4</v>
      </c>
      <c r="AV18" t="s">
        <v>8</v>
      </c>
      <c r="AZ18" t="s">
        <v>13</v>
      </c>
    </row>
    <row r="19" spans="3:52" ht="13.5">
      <c r="C19" s="4">
        <f t="shared" si="2"/>
        <v>9</v>
      </c>
      <c r="D19">
        <f ca="1" t="shared" si="3"/>
        <v>0.8312521832400295</v>
      </c>
      <c r="E19" t="str">
        <f t="shared" si="11"/>
        <v>2x²</v>
      </c>
      <c r="F19" s="5">
        <f ca="1" t="shared" si="12"/>
        <v>2</v>
      </c>
      <c r="G19" t="s">
        <v>5</v>
      </c>
      <c r="H19" t="s">
        <v>8</v>
      </c>
      <c r="I19" s="4">
        <f t="shared" si="13"/>
        <v>35</v>
      </c>
      <c r="J19" s="5">
        <f ca="1" t="shared" si="14"/>
        <v>0.03467915227049123</v>
      </c>
      <c r="K19" s="5" t="str">
        <f t="shared" si="15"/>
        <v>-9x²</v>
      </c>
      <c r="L19" s="5">
        <f ca="1" t="shared" si="16"/>
        <v>-9</v>
      </c>
      <c r="M19" s="5" t="s">
        <v>5</v>
      </c>
      <c r="N19" s="6" t="s">
        <v>8</v>
      </c>
      <c r="AQ19" s="4">
        <f t="shared" si="8"/>
        <v>112</v>
      </c>
      <c r="AR19">
        <f ca="1" t="shared" si="9"/>
        <v>0.024400633196796306</v>
      </c>
      <c r="AS19" t="str">
        <f t="shared" si="10"/>
        <v>9x²</v>
      </c>
      <c r="AT19" s="5">
        <f ca="1">ROUNDUP(RAND()*8+2,0)</f>
        <v>9</v>
      </c>
      <c r="AU19" t="s">
        <v>5</v>
      </c>
      <c r="AV19" t="s">
        <v>8</v>
      </c>
      <c r="AZ19" t="s">
        <v>13</v>
      </c>
    </row>
    <row r="20" spans="3:52" ht="13.5">
      <c r="C20" s="4">
        <f t="shared" si="2"/>
        <v>13</v>
      </c>
      <c r="D20">
        <f ca="1" t="shared" si="3"/>
        <v>0.7576742533637482</v>
      </c>
      <c r="E20" t="str">
        <f t="shared" si="11"/>
        <v>5x²</v>
      </c>
      <c r="F20" s="5">
        <f ca="1" t="shared" si="12"/>
        <v>5</v>
      </c>
      <c r="G20" t="s">
        <v>5</v>
      </c>
      <c r="H20" t="s">
        <v>8</v>
      </c>
      <c r="I20" s="4">
        <f t="shared" si="13"/>
        <v>15</v>
      </c>
      <c r="J20" s="5">
        <f ca="1" t="shared" si="14"/>
        <v>0.4931298101436892</v>
      </c>
      <c r="K20" s="5" t="str">
        <f t="shared" si="15"/>
        <v>-4x²</v>
      </c>
      <c r="L20" s="5">
        <f ca="1" t="shared" si="16"/>
        <v>-4</v>
      </c>
      <c r="M20" s="5" t="s">
        <v>5</v>
      </c>
      <c r="N20" s="6" t="s">
        <v>8</v>
      </c>
      <c r="AQ20" s="4">
        <f t="shared" si="8"/>
        <v>69</v>
      </c>
      <c r="AR20">
        <f ca="1" t="shared" si="9"/>
        <v>0.377156662049841</v>
      </c>
      <c r="AS20" t="str">
        <f t="shared" si="10"/>
        <v>-9x²</v>
      </c>
      <c r="AT20" s="5">
        <f ca="1">ROUNDUP(RAND()*-8-2,0)</f>
        <v>-9</v>
      </c>
      <c r="AU20" t="s">
        <v>5</v>
      </c>
      <c r="AV20" t="s">
        <v>8</v>
      </c>
      <c r="AZ20" t="s">
        <v>13</v>
      </c>
    </row>
    <row r="21" spans="3:52" ht="13.5">
      <c r="C21" s="4">
        <f t="shared" si="2"/>
        <v>33</v>
      </c>
      <c r="D21">
        <f ca="1" t="shared" si="3"/>
        <v>0.053103340414598854</v>
      </c>
      <c r="E21" t="str">
        <f t="shared" si="11"/>
        <v>7y²</v>
      </c>
      <c r="F21" s="5">
        <f ca="1" t="shared" si="12"/>
        <v>7</v>
      </c>
      <c r="G21" t="s">
        <v>6</v>
      </c>
      <c r="H21" t="s">
        <v>8</v>
      </c>
      <c r="I21" s="4">
        <f t="shared" si="13"/>
        <v>5</v>
      </c>
      <c r="J21" s="5">
        <f ca="1" t="shared" si="14"/>
        <v>0.8061415542395658</v>
      </c>
      <c r="K21" s="5" t="str">
        <f t="shared" si="15"/>
        <v>-4y²</v>
      </c>
      <c r="L21" s="5">
        <f ca="1" t="shared" si="16"/>
        <v>-4</v>
      </c>
      <c r="M21" s="5" t="s">
        <v>6</v>
      </c>
      <c r="N21" s="6" t="s">
        <v>8</v>
      </c>
      <c r="AQ21" s="4">
        <f t="shared" si="8"/>
        <v>7</v>
      </c>
      <c r="AR21">
        <f ca="1" t="shared" si="9"/>
        <v>0.9185746000132522</v>
      </c>
      <c r="AS21" t="str">
        <f t="shared" si="10"/>
        <v>6y²</v>
      </c>
      <c r="AT21" s="5">
        <f ca="1">ROUNDUP(RAND()*8+2,0)</f>
        <v>6</v>
      </c>
      <c r="AU21" t="s">
        <v>6</v>
      </c>
      <c r="AV21" t="s">
        <v>8</v>
      </c>
      <c r="AZ21" t="s">
        <v>13</v>
      </c>
    </row>
    <row r="22" spans="3:52" ht="13.5">
      <c r="C22" s="4">
        <f t="shared" si="2"/>
        <v>6</v>
      </c>
      <c r="D22">
        <f ca="1" t="shared" si="3"/>
        <v>0.8563979149113443</v>
      </c>
      <c r="E22" t="str">
        <f t="shared" si="11"/>
        <v>4y²</v>
      </c>
      <c r="F22" s="5">
        <f ca="1" t="shared" si="12"/>
        <v>4</v>
      </c>
      <c r="G22" t="s">
        <v>6</v>
      </c>
      <c r="H22" t="s">
        <v>8</v>
      </c>
      <c r="I22" s="4">
        <f t="shared" si="13"/>
        <v>16</v>
      </c>
      <c r="J22" s="5">
        <f ca="1" t="shared" si="14"/>
        <v>0.4633899947860256</v>
      </c>
      <c r="K22" s="5" t="str">
        <f t="shared" si="15"/>
        <v>-8y²</v>
      </c>
      <c r="L22" s="5">
        <f ca="1" t="shared" si="16"/>
        <v>-8</v>
      </c>
      <c r="M22" s="5" t="s">
        <v>6</v>
      </c>
      <c r="N22" s="6" t="s">
        <v>8</v>
      </c>
      <c r="AQ22" s="4">
        <f t="shared" si="8"/>
        <v>28</v>
      </c>
      <c r="AR22">
        <f ca="1" t="shared" si="9"/>
        <v>0.7217481532801298</v>
      </c>
      <c r="AS22" t="str">
        <f t="shared" si="10"/>
        <v>-9y²</v>
      </c>
      <c r="AT22" s="5">
        <f ca="1">ROUNDUP(RAND()*-8-2,0)</f>
        <v>-9</v>
      </c>
      <c r="AU22" t="s">
        <v>6</v>
      </c>
      <c r="AV22" t="s">
        <v>8</v>
      </c>
      <c r="AZ22" t="s">
        <v>13</v>
      </c>
    </row>
    <row r="23" spans="3:52" ht="13.5">
      <c r="C23" s="4">
        <f t="shared" si="2"/>
        <v>5</v>
      </c>
      <c r="D23">
        <f ca="1" t="shared" si="3"/>
        <v>0.8878553126390059</v>
      </c>
      <c r="E23" t="str">
        <f t="shared" si="11"/>
        <v>3z²</v>
      </c>
      <c r="F23" s="5">
        <f ca="1" t="shared" si="12"/>
        <v>3</v>
      </c>
      <c r="G23" t="s">
        <v>7</v>
      </c>
      <c r="H23" t="s">
        <v>8</v>
      </c>
      <c r="I23" s="4">
        <f t="shared" si="13"/>
        <v>7</v>
      </c>
      <c r="J23" s="5">
        <f ca="1" t="shared" si="14"/>
        <v>0.7726037992676931</v>
      </c>
      <c r="K23" s="5" t="str">
        <f t="shared" si="15"/>
        <v>-3z²</v>
      </c>
      <c r="L23" s="5">
        <f ca="1" t="shared" si="16"/>
        <v>-3</v>
      </c>
      <c r="M23" s="5" t="s">
        <v>7</v>
      </c>
      <c r="N23" s="6" t="s">
        <v>8</v>
      </c>
      <c r="AQ23" s="4">
        <f t="shared" si="8"/>
        <v>76</v>
      </c>
      <c r="AR23">
        <f ca="1" t="shared" si="9"/>
        <v>0.3011974487933662</v>
      </c>
      <c r="AS23" t="str">
        <f t="shared" si="10"/>
        <v>4z²</v>
      </c>
      <c r="AT23" s="5">
        <f ca="1">ROUNDUP(RAND()*8+2,0)</f>
        <v>4</v>
      </c>
      <c r="AU23" t="s">
        <v>7</v>
      </c>
      <c r="AV23" t="s">
        <v>8</v>
      </c>
      <c r="AZ23" t="s">
        <v>13</v>
      </c>
    </row>
    <row r="24" spans="3:52" ht="13.5">
      <c r="C24" s="4">
        <f t="shared" si="2"/>
        <v>19</v>
      </c>
      <c r="D24">
        <f ca="1" t="shared" si="3"/>
        <v>0.5109441487926252</v>
      </c>
      <c r="E24" t="str">
        <f t="shared" si="11"/>
        <v>7z²</v>
      </c>
      <c r="F24" s="5">
        <f ca="1" t="shared" si="12"/>
        <v>7</v>
      </c>
      <c r="G24" t="s">
        <v>7</v>
      </c>
      <c r="H24" t="s">
        <v>8</v>
      </c>
      <c r="I24" s="4">
        <f t="shared" si="13"/>
        <v>33</v>
      </c>
      <c r="J24" s="5">
        <f ca="1" t="shared" si="14"/>
        <v>0.07051588769089534</v>
      </c>
      <c r="K24" s="5" t="str">
        <f t="shared" si="15"/>
        <v>-4z²</v>
      </c>
      <c r="L24" s="5">
        <f ca="1" t="shared" si="16"/>
        <v>-4</v>
      </c>
      <c r="M24" s="5" t="s">
        <v>7</v>
      </c>
      <c r="N24" s="6" t="s">
        <v>8</v>
      </c>
      <c r="AQ24" s="4">
        <f t="shared" si="8"/>
        <v>83</v>
      </c>
      <c r="AR24">
        <f ca="1" t="shared" si="9"/>
        <v>0.23373907978630726</v>
      </c>
      <c r="AS24" t="str">
        <f t="shared" si="10"/>
        <v>-9z²</v>
      </c>
      <c r="AT24" s="5">
        <f ca="1">ROUNDUP(RAND()*-8-2,0)</f>
        <v>-9</v>
      </c>
      <c r="AU24" t="s">
        <v>7</v>
      </c>
      <c r="AV24" t="s">
        <v>8</v>
      </c>
      <c r="AZ24" t="s">
        <v>13</v>
      </c>
    </row>
    <row r="25" spans="3:52" ht="13.5">
      <c r="C25" s="4">
        <f t="shared" si="2"/>
        <v>11</v>
      </c>
      <c r="D25">
        <f ca="1" t="shared" si="3"/>
        <v>0.8094490722687455</v>
      </c>
      <c r="E25" t="str">
        <f t="shared" si="11"/>
        <v>10a³</v>
      </c>
      <c r="F25" s="5">
        <f ca="1" t="shared" si="12"/>
        <v>10</v>
      </c>
      <c r="G25" t="s">
        <v>2</v>
      </c>
      <c r="H25" t="s">
        <v>9</v>
      </c>
      <c r="I25" s="4">
        <f>RANK(J25,J:J,)</f>
        <v>36</v>
      </c>
      <c r="J25" s="5">
        <f ca="1">RAND()</f>
        <v>0.03333989090712075</v>
      </c>
      <c r="K25" s="5" t="str">
        <f t="shared" si="15"/>
        <v>-3a³</v>
      </c>
      <c r="L25" s="5">
        <f ca="1" t="shared" si="16"/>
        <v>-3</v>
      </c>
      <c r="M25" s="5" t="s">
        <v>2</v>
      </c>
      <c r="N25" s="6" t="s">
        <v>9</v>
      </c>
      <c r="AQ25" s="4">
        <f t="shared" si="8"/>
        <v>98</v>
      </c>
      <c r="AR25">
        <f ca="1" t="shared" si="9"/>
        <v>0.14097739645682195</v>
      </c>
      <c r="AS25" t="str">
        <f t="shared" si="10"/>
        <v>6a³</v>
      </c>
      <c r="AT25" s="5">
        <f ca="1">ROUNDUP(RAND()*8+2,0)</f>
        <v>6</v>
      </c>
      <c r="AU25" t="s">
        <v>2</v>
      </c>
      <c r="AV25" t="s">
        <v>9</v>
      </c>
      <c r="AZ25" t="s">
        <v>14</v>
      </c>
    </row>
    <row r="26" spans="3:52" ht="13.5">
      <c r="C26" s="4">
        <f t="shared" si="2"/>
        <v>31</v>
      </c>
      <c r="D26">
        <f ca="1" t="shared" si="3"/>
        <v>0.1383677542175512</v>
      </c>
      <c r="E26" t="str">
        <f t="shared" si="11"/>
        <v>8a³</v>
      </c>
      <c r="F26" s="5">
        <f ca="1" t="shared" si="12"/>
        <v>8</v>
      </c>
      <c r="G26" t="s">
        <v>2</v>
      </c>
      <c r="H26" t="s">
        <v>9</v>
      </c>
      <c r="I26" s="4">
        <f t="shared" si="13"/>
        <v>11</v>
      </c>
      <c r="J26" s="5">
        <f ca="1" t="shared" si="14"/>
        <v>0.6481357620728316</v>
      </c>
      <c r="K26" s="5" t="str">
        <f t="shared" si="15"/>
        <v>-9a³</v>
      </c>
      <c r="L26" s="5">
        <f ca="1" t="shared" si="16"/>
        <v>-9</v>
      </c>
      <c r="M26" s="5" t="s">
        <v>2</v>
      </c>
      <c r="N26" s="6" t="s">
        <v>9</v>
      </c>
      <c r="AQ26" s="4">
        <f t="shared" si="8"/>
        <v>23</v>
      </c>
      <c r="AR26">
        <f ca="1" t="shared" si="9"/>
        <v>0.7544589907783987</v>
      </c>
      <c r="AS26" t="str">
        <f t="shared" si="10"/>
        <v>-3a³</v>
      </c>
      <c r="AT26" s="5">
        <f ca="1">ROUNDUP(RAND()*-8-2,0)</f>
        <v>-3</v>
      </c>
      <c r="AU26" t="s">
        <v>2</v>
      </c>
      <c r="AV26" t="s">
        <v>9</v>
      </c>
      <c r="AZ26" t="s">
        <v>14</v>
      </c>
    </row>
    <row r="27" spans="3:52" ht="13.5">
      <c r="C27" s="4">
        <f t="shared" si="2"/>
        <v>26</v>
      </c>
      <c r="D27">
        <f ca="1" t="shared" si="3"/>
        <v>0.19553779343656696</v>
      </c>
      <c r="E27" t="str">
        <f t="shared" si="11"/>
        <v>7b³</v>
      </c>
      <c r="F27" s="5">
        <f ca="1" t="shared" si="12"/>
        <v>7</v>
      </c>
      <c r="G27" t="s">
        <v>3</v>
      </c>
      <c r="H27" t="s">
        <v>9</v>
      </c>
      <c r="I27" s="4">
        <f t="shared" si="13"/>
        <v>8</v>
      </c>
      <c r="J27" s="5">
        <f ca="1" t="shared" si="14"/>
        <v>0.7550250875015623</v>
      </c>
      <c r="K27" s="5" t="str">
        <f t="shared" si="15"/>
        <v>-4b³</v>
      </c>
      <c r="L27" s="5">
        <f ca="1" t="shared" si="16"/>
        <v>-4</v>
      </c>
      <c r="M27" s="5" t="s">
        <v>3</v>
      </c>
      <c r="N27" s="6" t="s">
        <v>9</v>
      </c>
      <c r="AQ27" s="4">
        <f t="shared" si="8"/>
        <v>80</v>
      </c>
      <c r="AR27">
        <f ca="1" t="shared" si="9"/>
        <v>0.24840959090420967</v>
      </c>
      <c r="AS27" t="str">
        <f t="shared" si="10"/>
        <v>4b³</v>
      </c>
      <c r="AT27" s="5">
        <f ca="1">ROUNDUP(RAND()*8+2,0)</f>
        <v>4</v>
      </c>
      <c r="AU27" t="s">
        <v>3</v>
      </c>
      <c r="AV27" t="s">
        <v>9</v>
      </c>
      <c r="AZ27" t="s">
        <v>14</v>
      </c>
    </row>
    <row r="28" spans="3:52" ht="13.5">
      <c r="C28" s="4">
        <f t="shared" si="2"/>
        <v>22</v>
      </c>
      <c r="D28">
        <f ca="1" t="shared" si="3"/>
        <v>0.30983534060884743</v>
      </c>
      <c r="E28" t="str">
        <f t="shared" si="11"/>
        <v>2b³</v>
      </c>
      <c r="F28" s="5">
        <f ca="1" t="shared" si="12"/>
        <v>2</v>
      </c>
      <c r="G28" t="s">
        <v>3</v>
      </c>
      <c r="H28" t="s">
        <v>9</v>
      </c>
      <c r="I28" s="4">
        <f t="shared" si="13"/>
        <v>26</v>
      </c>
      <c r="J28" s="5">
        <f ca="1" t="shared" si="14"/>
        <v>0.25155335429749925</v>
      </c>
      <c r="K28" s="5" t="str">
        <f t="shared" si="15"/>
        <v>-4b³</v>
      </c>
      <c r="L28" s="5">
        <f ca="1" t="shared" si="16"/>
        <v>-4</v>
      </c>
      <c r="M28" s="5" t="s">
        <v>3</v>
      </c>
      <c r="N28" s="6" t="s">
        <v>9</v>
      </c>
      <c r="AQ28" s="4">
        <f t="shared" si="8"/>
        <v>57</v>
      </c>
      <c r="AR28">
        <f ca="1" t="shared" si="9"/>
        <v>0.4769624307135638</v>
      </c>
      <c r="AS28" t="str">
        <f t="shared" si="10"/>
        <v>-8b³</v>
      </c>
      <c r="AT28" s="5">
        <f ca="1">ROUNDUP(RAND()*-8-2,0)</f>
        <v>-8</v>
      </c>
      <c r="AU28" t="s">
        <v>3</v>
      </c>
      <c r="AV28" t="s">
        <v>9</v>
      </c>
      <c r="AZ28" t="s">
        <v>14</v>
      </c>
    </row>
    <row r="29" spans="3:52" ht="13.5">
      <c r="C29" s="4">
        <f t="shared" si="2"/>
        <v>20</v>
      </c>
      <c r="D29">
        <f ca="1" t="shared" si="3"/>
        <v>0.48651282980528276</v>
      </c>
      <c r="E29" t="str">
        <f t="shared" si="11"/>
        <v>8c³</v>
      </c>
      <c r="F29" s="5">
        <f ca="1" t="shared" si="12"/>
        <v>8</v>
      </c>
      <c r="G29" t="s">
        <v>4</v>
      </c>
      <c r="H29" t="s">
        <v>9</v>
      </c>
      <c r="I29" s="4">
        <f t="shared" si="13"/>
        <v>18</v>
      </c>
      <c r="J29" s="5">
        <f ca="1" t="shared" si="14"/>
        <v>0.4224932408836626</v>
      </c>
      <c r="K29" s="5" t="str">
        <f t="shared" si="15"/>
        <v>-3c³</v>
      </c>
      <c r="L29" s="5">
        <f ca="1" t="shared" si="16"/>
        <v>-3</v>
      </c>
      <c r="M29" s="5" t="s">
        <v>4</v>
      </c>
      <c r="N29" s="6" t="s">
        <v>9</v>
      </c>
      <c r="AQ29" s="4">
        <f t="shared" si="8"/>
        <v>72</v>
      </c>
      <c r="AR29">
        <f ca="1" t="shared" si="9"/>
        <v>0.3493741207763872</v>
      </c>
      <c r="AS29" t="str">
        <f t="shared" si="10"/>
        <v>6c³</v>
      </c>
      <c r="AT29" s="5">
        <f ca="1">ROUNDUP(RAND()*8+2,0)</f>
        <v>6</v>
      </c>
      <c r="AU29" t="s">
        <v>4</v>
      </c>
      <c r="AV29" t="s">
        <v>9</v>
      </c>
      <c r="AZ29" t="s">
        <v>14</v>
      </c>
    </row>
    <row r="30" spans="3:52" ht="13.5">
      <c r="C30" s="4">
        <f t="shared" si="2"/>
        <v>8</v>
      </c>
      <c r="D30">
        <f ca="1" t="shared" si="3"/>
        <v>0.8413805757370945</v>
      </c>
      <c r="E30" t="str">
        <f t="shared" si="11"/>
        <v>6c³</v>
      </c>
      <c r="F30" s="5">
        <f ca="1" t="shared" si="12"/>
        <v>6</v>
      </c>
      <c r="G30" t="s">
        <v>4</v>
      </c>
      <c r="H30" t="s">
        <v>9</v>
      </c>
      <c r="I30" s="4">
        <f t="shared" si="13"/>
        <v>32</v>
      </c>
      <c r="J30" s="5">
        <f ca="1" t="shared" si="14"/>
        <v>0.10356993345449261</v>
      </c>
      <c r="K30" s="5" t="str">
        <f t="shared" si="15"/>
        <v>-5c³</v>
      </c>
      <c r="L30" s="5">
        <f ca="1" t="shared" si="16"/>
        <v>-5</v>
      </c>
      <c r="M30" s="5" t="s">
        <v>4</v>
      </c>
      <c r="N30" s="6" t="s">
        <v>9</v>
      </c>
      <c r="AQ30" s="4">
        <f t="shared" si="8"/>
        <v>102</v>
      </c>
      <c r="AR30">
        <f ca="1" t="shared" si="9"/>
        <v>0.10715495109196027</v>
      </c>
      <c r="AS30" t="str">
        <f t="shared" si="10"/>
        <v>-6c³</v>
      </c>
      <c r="AT30" s="5">
        <f ca="1">ROUNDUP(RAND()*-8-2,0)</f>
        <v>-6</v>
      </c>
      <c r="AU30" t="s">
        <v>4</v>
      </c>
      <c r="AV30" t="s">
        <v>9</v>
      </c>
      <c r="AZ30" t="s">
        <v>14</v>
      </c>
    </row>
    <row r="31" spans="3:52" ht="13.5">
      <c r="C31" s="4">
        <f t="shared" si="2"/>
        <v>29</v>
      </c>
      <c r="D31">
        <f ca="1" t="shared" si="3"/>
        <v>0.18342209515829166</v>
      </c>
      <c r="E31" t="str">
        <f t="shared" si="11"/>
        <v>4x³</v>
      </c>
      <c r="F31" s="5">
        <f ca="1" t="shared" si="12"/>
        <v>4</v>
      </c>
      <c r="G31" t="s">
        <v>5</v>
      </c>
      <c r="H31" t="s">
        <v>9</v>
      </c>
      <c r="I31" s="4">
        <f t="shared" si="13"/>
        <v>30</v>
      </c>
      <c r="J31" s="5">
        <f ca="1" t="shared" si="14"/>
        <v>0.12719076136429464</v>
      </c>
      <c r="K31" s="5" t="str">
        <f t="shared" si="15"/>
        <v>-7x³</v>
      </c>
      <c r="L31" s="5">
        <f ca="1" t="shared" si="16"/>
        <v>-7</v>
      </c>
      <c r="M31" s="5" t="s">
        <v>5</v>
      </c>
      <c r="N31" s="6" t="s">
        <v>9</v>
      </c>
      <c r="AQ31" s="4">
        <f t="shared" si="8"/>
        <v>99</v>
      </c>
      <c r="AR31">
        <f ca="1" t="shared" si="9"/>
        <v>0.13070465336526116</v>
      </c>
      <c r="AS31" t="str">
        <f t="shared" si="10"/>
        <v>6x³</v>
      </c>
      <c r="AT31" s="5">
        <f ca="1">ROUNDUP(RAND()*8+2,0)</f>
        <v>6</v>
      </c>
      <c r="AU31" t="s">
        <v>5</v>
      </c>
      <c r="AV31" t="s">
        <v>9</v>
      </c>
      <c r="AZ31" t="s">
        <v>14</v>
      </c>
    </row>
    <row r="32" spans="3:52" ht="13.5">
      <c r="C32" s="4">
        <f t="shared" si="2"/>
        <v>1</v>
      </c>
      <c r="D32">
        <f ca="1" t="shared" si="3"/>
        <v>0.9642048992232604</v>
      </c>
      <c r="E32" t="str">
        <f t="shared" si="11"/>
        <v>10x³</v>
      </c>
      <c r="F32" s="5">
        <f ca="1" t="shared" si="12"/>
        <v>10</v>
      </c>
      <c r="G32" t="s">
        <v>5</v>
      </c>
      <c r="H32" t="s">
        <v>9</v>
      </c>
      <c r="I32" s="4">
        <f t="shared" si="13"/>
        <v>12</v>
      </c>
      <c r="J32" s="5">
        <f ca="1" t="shared" si="14"/>
        <v>0.5777880137125386</v>
      </c>
      <c r="K32" s="5" t="str">
        <f t="shared" si="15"/>
        <v>-7x³</v>
      </c>
      <c r="L32" s="5">
        <f ca="1" t="shared" si="16"/>
        <v>-7</v>
      </c>
      <c r="M32" s="5" t="s">
        <v>5</v>
      </c>
      <c r="N32" s="6" t="s">
        <v>9</v>
      </c>
      <c r="AQ32" s="4">
        <f t="shared" si="8"/>
        <v>8</v>
      </c>
      <c r="AR32">
        <f ca="1" t="shared" si="9"/>
        <v>0.903667594016321</v>
      </c>
      <c r="AS32" t="str">
        <f t="shared" si="10"/>
        <v>-9x³</v>
      </c>
      <c r="AT32" s="5">
        <f ca="1">ROUNDUP(RAND()*-8-2,0)</f>
        <v>-9</v>
      </c>
      <c r="AU32" t="s">
        <v>5</v>
      </c>
      <c r="AV32" t="s">
        <v>9</v>
      </c>
      <c r="AZ32" t="s">
        <v>14</v>
      </c>
    </row>
    <row r="33" spans="3:52" ht="13.5">
      <c r="C33" s="4">
        <f t="shared" si="2"/>
        <v>23</v>
      </c>
      <c r="D33">
        <f ca="1" t="shared" si="3"/>
        <v>0.2820822290621532</v>
      </c>
      <c r="E33" t="str">
        <f t="shared" si="11"/>
        <v>10y³</v>
      </c>
      <c r="F33" s="5">
        <f ca="1" t="shared" si="12"/>
        <v>10</v>
      </c>
      <c r="G33" t="s">
        <v>6</v>
      </c>
      <c r="H33" t="s">
        <v>9</v>
      </c>
      <c r="I33" s="4">
        <f t="shared" si="13"/>
        <v>2</v>
      </c>
      <c r="J33" s="5">
        <f ca="1" t="shared" si="14"/>
        <v>0.8827660059397457</v>
      </c>
      <c r="K33" s="5" t="str">
        <f t="shared" si="15"/>
        <v>-5y³</v>
      </c>
      <c r="L33" s="5">
        <f ca="1" t="shared" si="16"/>
        <v>-5</v>
      </c>
      <c r="M33" s="5" t="s">
        <v>6</v>
      </c>
      <c r="N33" s="6" t="s">
        <v>9</v>
      </c>
      <c r="AQ33" s="4">
        <f t="shared" si="8"/>
        <v>12</v>
      </c>
      <c r="AR33">
        <f ca="1" t="shared" si="9"/>
        <v>0.8383807080748111</v>
      </c>
      <c r="AS33" t="str">
        <f t="shared" si="10"/>
        <v>4y³</v>
      </c>
      <c r="AT33" s="5">
        <f ca="1">ROUNDUP(RAND()*8+2,0)</f>
        <v>4</v>
      </c>
      <c r="AU33" t="s">
        <v>6</v>
      </c>
      <c r="AV33" t="s">
        <v>9</v>
      </c>
      <c r="AZ33" t="s">
        <v>14</v>
      </c>
    </row>
    <row r="34" spans="3:52" ht="13.5">
      <c r="C34" s="4">
        <f t="shared" si="2"/>
        <v>14</v>
      </c>
      <c r="D34">
        <f ca="1" t="shared" si="3"/>
        <v>0.7345137967799988</v>
      </c>
      <c r="E34" t="str">
        <f t="shared" si="11"/>
        <v>10y³</v>
      </c>
      <c r="F34" s="5">
        <f ca="1" t="shared" si="12"/>
        <v>10</v>
      </c>
      <c r="G34" t="s">
        <v>6</v>
      </c>
      <c r="H34" t="s">
        <v>9</v>
      </c>
      <c r="I34" s="4">
        <f t="shared" si="13"/>
        <v>20</v>
      </c>
      <c r="J34" s="5">
        <f ca="1" t="shared" si="14"/>
        <v>0.41191869536160475</v>
      </c>
      <c r="K34" s="5" t="str">
        <f t="shared" si="15"/>
        <v>-4y³</v>
      </c>
      <c r="L34" s="5">
        <f ca="1" t="shared" si="16"/>
        <v>-4</v>
      </c>
      <c r="M34" s="5" t="s">
        <v>6</v>
      </c>
      <c r="N34" s="6" t="s">
        <v>9</v>
      </c>
      <c r="AQ34" s="4">
        <f t="shared" si="8"/>
        <v>64</v>
      </c>
      <c r="AR34">
        <f ca="1" t="shared" si="9"/>
        <v>0.4171469961734715</v>
      </c>
      <c r="AS34" t="str">
        <f t="shared" si="10"/>
        <v>-8y³</v>
      </c>
      <c r="AT34" s="5">
        <f ca="1">ROUNDUP(RAND()*-8-2,0)</f>
        <v>-8</v>
      </c>
      <c r="AU34" t="s">
        <v>6</v>
      </c>
      <c r="AV34" t="s">
        <v>9</v>
      </c>
      <c r="AZ34" t="s">
        <v>14</v>
      </c>
    </row>
    <row r="35" spans="3:52" ht="13.5">
      <c r="C35" s="4">
        <f t="shared" si="2"/>
        <v>17</v>
      </c>
      <c r="D35">
        <f ca="1" t="shared" si="3"/>
        <v>0.6232616426900419</v>
      </c>
      <c r="E35" t="str">
        <f t="shared" si="11"/>
        <v>4z³</v>
      </c>
      <c r="F35" s="5">
        <f ca="1" t="shared" si="12"/>
        <v>4</v>
      </c>
      <c r="G35" t="s">
        <v>7</v>
      </c>
      <c r="H35" t="s">
        <v>9</v>
      </c>
      <c r="I35" s="4">
        <f t="shared" si="13"/>
        <v>4</v>
      </c>
      <c r="J35" s="5">
        <f ca="1" t="shared" si="14"/>
        <v>0.8187926250764594</v>
      </c>
      <c r="K35" s="5" t="str">
        <f t="shared" si="15"/>
        <v>-5z³</v>
      </c>
      <c r="L35" s="5">
        <f ca="1" t="shared" si="16"/>
        <v>-5</v>
      </c>
      <c r="M35" s="5" t="s">
        <v>7</v>
      </c>
      <c r="N35" s="6" t="s">
        <v>9</v>
      </c>
      <c r="AQ35" s="4">
        <f t="shared" si="8"/>
        <v>105</v>
      </c>
      <c r="AR35">
        <f ca="1" t="shared" si="9"/>
        <v>0.09823237878710334</v>
      </c>
      <c r="AS35" t="str">
        <f t="shared" si="10"/>
        <v>10z³</v>
      </c>
      <c r="AT35" s="5">
        <f ca="1">ROUNDUP(RAND()*8+2,0)</f>
        <v>10</v>
      </c>
      <c r="AU35" t="s">
        <v>7</v>
      </c>
      <c r="AV35" t="s">
        <v>9</v>
      </c>
      <c r="AZ35" t="s">
        <v>14</v>
      </c>
    </row>
    <row r="36" spans="3:52" ht="13.5">
      <c r="C36" s="4">
        <f t="shared" si="2"/>
        <v>35</v>
      </c>
      <c r="D36">
        <f ca="1" t="shared" si="3"/>
        <v>0.023358538602716195</v>
      </c>
      <c r="E36" t="str">
        <f t="shared" si="11"/>
        <v>5z³</v>
      </c>
      <c r="F36" s="5">
        <f ca="1" t="shared" si="12"/>
        <v>5</v>
      </c>
      <c r="G36" t="s">
        <v>7</v>
      </c>
      <c r="H36" t="s">
        <v>9</v>
      </c>
      <c r="I36" s="4">
        <f t="shared" si="13"/>
        <v>1</v>
      </c>
      <c r="J36" s="5">
        <f ca="1" t="shared" si="14"/>
        <v>0.9931216567406302</v>
      </c>
      <c r="K36" s="5" t="str">
        <f t="shared" si="15"/>
        <v>-9z³</v>
      </c>
      <c r="L36" s="5">
        <f ca="1" t="shared" si="16"/>
        <v>-9</v>
      </c>
      <c r="M36" s="5" t="s">
        <v>7</v>
      </c>
      <c r="N36" s="6" t="s">
        <v>9</v>
      </c>
      <c r="AQ36" s="4">
        <f t="shared" si="8"/>
        <v>70</v>
      </c>
      <c r="AR36">
        <f ca="1" t="shared" si="9"/>
        <v>0.36774796926376574</v>
      </c>
      <c r="AS36" t="str">
        <f t="shared" si="10"/>
        <v>-9z³</v>
      </c>
      <c r="AT36" s="5">
        <f ca="1">ROUNDUP(RAND()*-8-2,0)</f>
        <v>-9</v>
      </c>
      <c r="AU36" t="s">
        <v>7</v>
      </c>
      <c r="AV36" t="s">
        <v>9</v>
      </c>
      <c r="AZ36" t="s">
        <v>14</v>
      </c>
    </row>
    <row r="37" spans="43:52" ht="13.5">
      <c r="AQ37" s="4">
        <f aca="true" t="shared" si="33" ref="AQ37:AQ46">RANK(AR37,AR$1:AR$65536,)</f>
        <v>16</v>
      </c>
      <c r="AR37">
        <f ca="1" t="shared" si="9"/>
        <v>0.811272764817853</v>
      </c>
      <c r="AS37" t="str">
        <f t="shared" si="10"/>
        <v>7ax</v>
      </c>
      <c r="AT37" s="5">
        <f ca="1">ROUNDUP(RAND()*8+2,0)</f>
        <v>7</v>
      </c>
      <c r="AU37" t="s">
        <v>2</v>
      </c>
      <c r="AV37" t="s">
        <v>5</v>
      </c>
      <c r="AZ37" t="s">
        <v>13</v>
      </c>
    </row>
    <row r="38" spans="43:52" ht="13.5">
      <c r="AQ38" s="4">
        <f t="shared" si="33"/>
        <v>18</v>
      </c>
      <c r="AR38">
        <f ca="1" t="shared" si="9"/>
        <v>0.7794886202318692</v>
      </c>
      <c r="AS38" t="str">
        <f t="shared" si="10"/>
        <v>-7ax</v>
      </c>
      <c r="AT38" s="5">
        <f ca="1">ROUNDUP(RAND()*-8-2,0)</f>
        <v>-7</v>
      </c>
      <c r="AU38" t="s">
        <v>2</v>
      </c>
      <c r="AV38" t="s">
        <v>5</v>
      </c>
      <c r="AZ38" t="s">
        <v>13</v>
      </c>
    </row>
    <row r="39" spans="43:52" ht="13.5">
      <c r="AQ39" s="4">
        <f t="shared" si="33"/>
        <v>74</v>
      </c>
      <c r="AR39">
        <f ca="1" t="shared" si="9"/>
        <v>0.3430978766814565</v>
      </c>
      <c r="AS39" t="str">
        <f t="shared" si="10"/>
        <v>6bx</v>
      </c>
      <c r="AT39" s="5">
        <f ca="1">ROUNDUP(RAND()*8+2,0)</f>
        <v>6</v>
      </c>
      <c r="AU39" t="s">
        <v>3</v>
      </c>
      <c r="AV39" t="s">
        <v>5</v>
      </c>
      <c r="AZ39" t="s">
        <v>13</v>
      </c>
    </row>
    <row r="40" spans="43:52" ht="13.5">
      <c r="AQ40" s="4">
        <f t="shared" si="33"/>
        <v>54</v>
      </c>
      <c r="AR40">
        <f ca="1" t="shared" si="9"/>
        <v>0.5033502371753942</v>
      </c>
      <c r="AS40" t="str">
        <f t="shared" si="10"/>
        <v>-4bx</v>
      </c>
      <c r="AT40" s="5">
        <f ca="1">ROUNDUP(RAND()*-8-2,0)</f>
        <v>-4</v>
      </c>
      <c r="AU40" t="s">
        <v>3</v>
      </c>
      <c r="AV40" t="s">
        <v>5</v>
      </c>
      <c r="AZ40" t="s">
        <v>13</v>
      </c>
    </row>
    <row r="41" spans="43:52" ht="13.5">
      <c r="AQ41" s="4">
        <f t="shared" si="33"/>
        <v>2</v>
      </c>
      <c r="AR41">
        <f ca="1" t="shared" si="9"/>
        <v>0.9809034653236948</v>
      </c>
      <c r="AS41" t="str">
        <f t="shared" si="10"/>
        <v>6cx</v>
      </c>
      <c r="AT41" s="5">
        <f ca="1">ROUNDUP(RAND()*8+2,0)</f>
        <v>6</v>
      </c>
      <c r="AU41" t="s">
        <v>4</v>
      </c>
      <c r="AV41" t="s">
        <v>5</v>
      </c>
      <c r="AZ41" t="s">
        <v>13</v>
      </c>
    </row>
    <row r="42" spans="43:52" ht="13.5">
      <c r="AQ42" s="4">
        <f t="shared" si="33"/>
        <v>55</v>
      </c>
      <c r="AR42">
        <f ca="1" t="shared" si="9"/>
        <v>0.48978069786678624</v>
      </c>
      <c r="AS42" t="str">
        <f t="shared" si="10"/>
        <v>-10cx</v>
      </c>
      <c r="AT42" s="5">
        <f ca="1">ROUNDUP(RAND()*-8-2,0)</f>
        <v>-10</v>
      </c>
      <c r="AU42" t="s">
        <v>4</v>
      </c>
      <c r="AV42" t="s">
        <v>5</v>
      </c>
      <c r="AZ42" t="s">
        <v>13</v>
      </c>
    </row>
    <row r="43" spans="43:52" ht="13.5">
      <c r="AQ43" s="4">
        <f t="shared" si="33"/>
        <v>50</v>
      </c>
      <c r="AR43">
        <f ca="1" t="shared" si="9"/>
        <v>0.5279778105597235</v>
      </c>
      <c r="AS43" t="str">
        <f t="shared" si="10"/>
        <v>7ay</v>
      </c>
      <c r="AT43" s="5">
        <f ca="1">ROUNDUP(RAND()*8+2,0)</f>
        <v>7</v>
      </c>
      <c r="AU43" t="s">
        <v>2</v>
      </c>
      <c r="AV43" t="s">
        <v>6</v>
      </c>
      <c r="AZ43" t="s">
        <v>13</v>
      </c>
    </row>
    <row r="44" spans="43:52" ht="13.5">
      <c r="AQ44" s="4">
        <f t="shared" si="33"/>
        <v>26</v>
      </c>
      <c r="AR44">
        <f ca="1" t="shared" si="9"/>
        <v>0.7419786690506909</v>
      </c>
      <c r="AS44" t="str">
        <f t="shared" si="10"/>
        <v>-6ay</v>
      </c>
      <c r="AT44" s="5">
        <f ca="1">ROUNDUP(RAND()*-8-2,0)</f>
        <v>-6</v>
      </c>
      <c r="AU44" t="s">
        <v>2</v>
      </c>
      <c r="AV44" t="s">
        <v>6</v>
      </c>
      <c r="AZ44" t="s">
        <v>13</v>
      </c>
    </row>
    <row r="45" spans="43:52" ht="13.5">
      <c r="AQ45" s="4">
        <f t="shared" si="33"/>
        <v>40</v>
      </c>
      <c r="AR45">
        <f ca="1" t="shared" si="9"/>
        <v>0.6274415870412344</v>
      </c>
      <c r="AS45" t="str">
        <f t="shared" si="10"/>
        <v>8by</v>
      </c>
      <c r="AT45" s="5">
        <f ca="1">ROUNDUP(RAND()*8+2,0)</f>
        <v>8</v>
      </c>
      <c r="AU45" t="s">
        <v>3</v>
      </c>
      <c r="AV45" t="s">
        <v>6</v>
      </c>
      <c r="AZ45" t="s">
        <v>13</v>
      </c>
    </row>
    <row r="46" spans="43:52" ht="13.5">
      <c r="AQ46" s="4">
        <f t="shared" si="33"/>
        <v>89</v>
      </c>
      <c r="AR46">
        <f ca="1" t="shared" si="9"/>
        <v>0.20593300601650566</v>
      </c>
      <c r="AS46" t="str">
        <f t="shared" si="10"/>
        <v>-9by</v>
      </c>
      <c r="AT46" s="5">
        <f ca="1">ROUNDUP(RAND()*-8-2,0)</f>
        <v>-9</v>
      </c>
      <c r="AU46" t="s">
        <v>3</v>
      </c>
      <c r="AV46" t="s">
        <v>6</v>
      </c>
      <c r="AZ46" t="s">
        <v>13</v>
      </c>
    </row>
    <row r="47" spans="43:52" ht="13.5">
      <c r="AQ47" s="4">
        <f>RANK(AR47,AR:AR,)</f>
        <v>87</v>
      </c>
      <c r="AR47">
        <f ca="1" t="shared" si="9"/>
        <v>0.2148899041283383</v>
      </c>
      <c r="AS47" t="str">
        <f t="shared" si="10"/>
        <v>4cy</v>
      </c>
      <c r="AT47" s="5">
        <f ca="1">ROUNDUP(RAND()*8+2,0)</f>
        <v>4</v>
      </c>
      <c r="AU47" t="s">
        <v>4</v>
      </c>
      <c r="AV47" t="s">
        <v>6</v>
      </c>
      <c r="AZ47" t="s">
        <v>13</v>
      </c>
    </row>
    <row r="48" spans="43:52" ht="13.5">
      <c r="AQ48" s="4">
        <f>RANK(AR48,AR:AR,)</f>
        <v>1</v>
      </c>
      <c r="AR48">
        <f ca="1" t="shared" si="9"/>
        <v>0.9877684752446902</v>
      </c>
      <c r="AS48" t="str">
        <f t="shared" si="10"/>
        <v>-7cy</v>
      </c>
      <c r="AT48" s="5">
        <f ca="1">ROUNDUP(RAND()*-8-2,0)</f>
        <v>-7</v>
      </c>
      <c r="AU48" t="s">
        <v>4</v>
      </c>
      <c r="AV48" t="s">
        <v>6</v>
      </c>
      <c r="AZ48" t="s">
        <v>13</v>
      </c>
    </row>
    <row r="49" spans="43:52" ht="13.5">
      <c r="AQ49" s="4">
        <f aca="true" t="shared" si="34" ref="AQ49:AQ76">RANK(AR49,AR$1:AR$65536,)</f>
        <v>43</v>
      </c>
      <c r="AR49">
        <f ca="1" t="shared" si="9"/>
        <v>0.5784186327435907</v>
      </c>
      <c r="AS49" t="str">
        <f t="shared" si="10"/>
        <v>7az</v>
      </c>
      <c r="AT49" s="5">
        <f ca="1">ROUNDUP(RAND()*8+2,0)</f>
        <v>7</v>
      </c>
      <c r="AU49" t="s">
        <v>2</v>
      </c>
      <c r="AV49" t="s">
        <v>7</v>
      </c>
      <c r="AZ49" t="s">
        <v>13</v>
      </c>
    </row>
    <row r="50" spans="43:52" ht="13.5">
      <c r="AQ50" s="4">
        <f t="shared" si="34"/>
        <v>79</v>
      </c>
      <c r="AR50">
        <f ca="1" t="shared" si="9"/>
        <v>0.24892155542639127</v>
      </c>
      <c r="AS50" t="str">
        <f t="shared" si="10"/>
        <v>-5az</v>
      </c>
      <c r="AT50" s="5">
        <f ca="1">ROUNDUP(RAND()*-8-2,0)</f>
        <v>-5</v>
      </c>
      <c r="AU50" t="s">
        <v>2</v>
      </c>
      <c r="AV50" t="s">
        <v>7</v>
      </c>
      <c r="AZ50" t="s">
        <v>13</v>
      </c>
    </row>
    <row r="51" spans="43:52" ht="13.5">
      <c r="AQ51" s="4">
        <f t="shared" si="34"/>
        <v>30</v>
      </c>
      <c r="AR51">
        <f ca="1" t="shared" si="9"/>
        <v>0.7072692406274736</v>
      </c>
      <c r="AS51" t="str">
        <f t="shared" si="10"/>
        <v>6bz</v>
      </c>
      <c r="AT51" s="5">
        <f ca="1">ROUNDUP(RAND()*8+2,0)</f>
        <v>6</v>
      </c>
      <c r="AU51" t="s">
        <v>3</v>
      </c>
      <c r="AV51" t="s">
        <v>7</v>
      </c>
      <c r="AZ51" t="s">
        <v>13</v>
      </c>
    </row>
    <row r="52" spans="43:52" ht="13.5">
      <c r="AQ52" s="4">
        <f t="shared" si="34"/>
        <v>24</v>
      </c>
      <c r="AR52">
        <f ca="1" t="shared" si="9"/>
        <v>0.7516313819555345</v>
      </c>
      <c r="AS52" t="str">
        <f t="shared" si="10"/>
        <v>-7bz</v>
      </c>
      <c r="AT52" s="5">
        <f ca="1">ROUNDUP(RAND()*-8-2,0)</f>
        <v>-7</v>
      </c>
      <c r="AU52" t="s">
        <v>3</v>
      </c>
      <c r="AV52" t="s">
        <v>7</v>
      </c>
      <c r="AZ52" t="s">
        <v>13</v>
      </c>
    </row>
    <row r="53" spans="43:52" ht="13.5">
      <c r="AQ53" s="4">
        <f t="shared" si="34"/>
        <v>67</v>
      </c>
      <c r="AR53">
        <f ca="1" t="shared" si="9"/>
        <v>0.3888473628610427</v>
      </c>
      <c r="AS53" t="str">
        <f t="shared" si="10"/>
        <v>8cz</v>
      </c>
      <c r="AT53" s="5">
        <f ca="1">ROUNDUP(RAND()*8+2,0)</f>
        <v>8</v>
      </c>
      <c r="AU53" t="s">
        <v>4</v>
      </c>
      <c r="AV53" t="s">
        <v>7</v>
      </c>
      <c r="AZ53" t="s">
        <v>13</v>
      </c>
    </row>
    <row r="54" spans="43:52" ht="13.5">
      <c r="AQ54" s="4">
        <f t="shared" si="34"/>
        <v>14</v>
      </c>
      <c r="AR54">
        <f ca="1" t="shared" si="9"/>
        <v>0.8341034847069466</v>
      </c>
      <c r="AS54" t="str">
        <f t="shared" si="10"/>
        <v>-10cz</v>
      </c>
      <c r="AT54" s="5">
        <f ca="1">ROUNDUP(RAND()*-8-2,0)</f>
        <v>-10</v>
      </c>
      <c r="AU54" t="s">
        <v>4</v>
      </c>
      <c r="AV54" t="s">
        <v>7</v>
      </c>
      <c r="AZ54" t="s">
        <v>13</v>
      </c>
    </row>
    <row r="55" spans="43:52" ht="13.5">
      <c r="AQ55" s="4">
        <f t="shared" si="34"/>
        <v>111</v>
      </c>
      <c r="AR55">
        <f ca="1" t="shared" si="9"/>
        <v>0.04357719991857412</v>
      </c>
      <c r="AS55" t="str">
        <f t="shared" si="10"/>
        <v>5ax²</v>
      </c>
      <c r="AT55" s="5">
        <f ca="1">ROUNDUP(RAND()*8+2,0)</f>
        <v>5</v>
      </c>
      <c r="AU55" t="s">
        <v>2</v>
      </c>
      <c r="AV55" t="s">
        <v>5</v>
      </c>
      <c r="AW55" t="s">
        <v>8</v>
      </c>
      <c r="AZ55" t="s">
        <v>14</v>
      </c>
    </row>
    <row r="56" spans="43:52" ht="13.5">
      <c r="AQ56" s="4">
        <f t="shared" si="34"/>
        <v>103</v>
      </c>
      <c r="AR56">
        <f ca="1" t="shared" si="9"/>
        <v>0.10534192255812513</v>
      </c>
      <c r="AS56" t="str">
        <f t="shared" si="10"/>
        <v>-3ax²</v>
      </c>
      <c r="AT56" s="5">
        <f ca="1">ROUNDUP(RAND()*-8-2,0)</f>
        <v>-3</v>
      </c>
      <c r="AU56" t="s">
        <v>2</v>
      </c>
      <c r="AV56" t="s">
        <v>5</v>
      </c>
      <c r="AW56" t="s">
        <v>8</v>
      </c>
      <c r="AZ56" t="s">
        <v>14</v>
      </c>
    </row>
    <row r="57" spans="43:52" ht="13.5">
      <c r="AQ57" s="4">
        <f t="shared" si="34"/>
        <v>44</v>
      </c>
      <c r="AR57">
        <f ca="1" t="shared" si="9"/>
        <v>0.5561308527560016</v>
      </c>
      <c r="AS57" t="str">
        <f t="shared" si="10"/>
        <v>10bx²</v>
      </c>
      <c r="AT57" s="5">
        <f ca="1">ROUNDUP(RAND()*8+2,0)</f>
        <v>10</v>
      </c>
      <c r="AU57" t="s">
        <v>3</v>
      </c>
      <c r="AV57" t="s">
        <v>5</v>
      </c>
      <c r="AW57" t="s">
        <v>8</v>
      </c>
      <c r="AZ57" t="s">
        <v>14</v>
      </c>
    </row>
    <row r="58" spans="43:52" ht="13.5">
      <c r="AQ58" s="4">
        <f t="shared" si="34"/>
        <v>104</v>
      </c>
      <c r="AR58">
        <f ca="1" t="shared" si="9"/>
        <v>0.10308244097457608</v>
      </c>
      <c r="AS58" t="str">
        <f t="shared" si="10"/>
        <v>-8bx²</v>
      </c>
      <c r="AT58" s="5">
        <f ca="1">ROUNDUP(RAND()*-8-2,0)</f>
        <v>-8</v>
      </c>
      <c r="AU58" t="s">
        <v>3</v>
      </c>
      <c r="AV58" t="s">
        <v>5</v>
      </c>
      <c r="AW58" t="s">
        <v>8</v>
      </c>
      <c r="AZ58" t="s">
        <v>14</v>
      </c>
    </row>
    <row r="59" spans="43:52" ht="13.5">
      <c r="AQ59" s="4">
        <f t="shared" si="34"/>
        <v>88</v>
      </c>
      <c r="AR59">
        <f ca="1" t="shared" si="9"/>
        <v>0.212373114216162</v>
      </c>
      <c r="AS59" t="str">
        <f t="shared" si="10"/>
        <v>7cx²</v>
      </c>
      <c r="AT59" s="5">
        <f ca="1">ROUNDUP(RAND()*8+2,0)</f>
        <v>7</v>
      </c>
      <c r="AU59" t="s">
        <v>4</v>
      </c>
      <c r="AV59" t="s">
        <v>5</v>
      </c>
      <c r="AW59" t="s">
        <v>8</v>
      </c>
      <c r="AZ59" t="s">
        <v>14</v>
      </c>
    </row>
    <row r="60" spans="43:52" ht="13.5">
      <c r="AQ60" s="4">
        <f t="shared" si="34"/>
        <v>114</v>
      </c>
      <c r="AR60">
        <f ca="1" t="shared" si="9"/>
        <v>0.004276412375943117</v>
      </c>
      <c r="AS60" t="str">
        <f t="shared" si="10"/>
        <v>-10cx²</v>
      </c>
      <c r="AT60" s="5">
        <f ca="1">ROUNDUP(RAND()*-8-2,0)</f>
        <v>-10</v>
      </c>
      <c r="AU60" t="s">
        <v>4</v>
      </c>
      <c r="AV60" t="s">
        <v>5</v>
      </c>
      <c r="AW60" t="s">
        <v>8</v>
      </c>
      <c r="AZ60" t="s">
        <v>14</v>
      </c>
    </row>
    <row r="61" spans="43:52" ht="13.5">
      <c r="AQ61" s="4">
        <f t="shared" si="34"/>
        <v>90</v>
      </c>
      <c r="AR61">
        <f ca="1" t="shared" si="9"/>
        <v>0.2013805322616289</v>
      </c>
      <c r="AS61" t="str">
        <f t="shared" si="10"/>
        <v>6ay²</v>
      </c>
      <c r="AT61" s="5">
        <f ca="1">ROUNDUP(RAND()*8+2,0)</f>
        <v>6</v>
      </c>
      <c r="AU61" t="s">
        <v>2</v>
      </c>
      <c r="AV61" t="s">
        <v>6</v>
      </c>
      <c r="AW61" t="s">
        <v>8</v>
      </c>
      <c r="AZ61" t="s">
        <v>14</v>
      </c>
    </row>
    <row r="62" spans="43:52" ht="13.5">
      <c r="AQ62" s="4">
        <f t="shared" si="34"/>
        <v>39</v>
      </c>
      <c r="AR62">
        <f ca="1" t="shared" si="9"/>
        <v>0.6326814035205084</v>
      </c>
      <c r="AS62" t="str">
        <f t="shared" si="10"/>
        <v>-7ay²</v>
      </c>
      <c r="AT62" s="5">
        <f ca="1">ROUNDUP(RAND()*-8-2,0)</f>
        <v>-7</v>
      </c>
      <c r="AU62" t="s">
        <v>2</v>
      </c>
      <c r="AV62" t="s">
        <v>6</v>
      </c>
      <c r="AW62" t="s">
        <v>8</v>
      </c>
      <c r="AZ62" t="s">
        <v>14</v>
      </c>
    </row>
    <row r="63" spans="43:52" ht="13.5">
      <c r="AQ63" s="4">
        <f t="shared" si="34"/>
        <v>95</v>
      </c>
      <c r="AR63">
        <f ca="1" t="shared" si="9"/>
        <v>0.1539421898462905</v>
      </c>
      <c r="AS63" t="str">
        <f t="shared" si="10"/>
        <v>8by²</v>
      </c>
      <c r="AT63" s="5">
        <f ca="1">ROUNDUP(RAND()*8+2,0)</f>
        <v>8</v>
      </c>
      <c r="AU63" t="s">
        <v>3</v>
      </c>
      <c r="AV63" t="s">
        <v>6</v>
      </c>
      <c r="AW63" t="s">
        <v>8</v>
      </c>
      <c r="AZ63" t="s">
        <v>14</v>
      </c>
    </row>
    <row r="64" spans="43:52" ht="13.5">
      <c r="AQ64" s="4">
        <f t="shared" si="34"/>
        <v>68</v>
      </c>
      <c r="AR64">
        <f ca="1" t="shared" si="9"/>
        <v>0.3775115929162238</v>
      </c>
      <c r="AS64" t="str">
        <f t="shared" si="10"/>
        <v>-9by²</v>
      </c>
      <c r="AT64" s="5">
        <f ca="1">ROUNDUP(RAND()*-8-2,0)</f>
        <v>-9</v>
      </c>
      <c r="AU64" t="s">
        <v>3</v>
      </c>
      <c r="AV64" t="s">
        <v>6</v>
      </c>
      <c r="AW64" t="s">
        <v>8</v>
      </c>
      <c r="AZ64" t="s">
        <v>14</v>
      </c>
    </row>
    <row r="65" spans="43:52" ht="13.5">
      <c r="AQ65" s="4">
        <f t="shared" si="34"/>
        <v>106</v>
      </c>
      <c r="AR65">
        <f aca="true" ca="1" t="shared" si="35" ref="AR65:AR114">RAND()</f>
        <v>0.08810298009204054</v>
      </c>
      <c r="AS65" t="str">
        <f aca="true" t="shared" si="36" ref="AS65:AS88">CONCATENATE(AT65,AU65,AV65,AW65,AX65,AY65)</f>
        <v>5cy²</v>
      </c>
      <c r="AT65" s="5">
        <f ca="1">ROUNDUP(RAND()*8+2,0)</f>
        <v>5</v>
      </c>
      <c r="AU65" t="s">
        <v>4</v>
      </c>
      <c r="AV65" t="s">
        <v>6</v>
      </c>
      <c r="AW65" t="s">
        <v>8</v>
      </c>
      <c r="AZ65" t="s">
        <v>14</v>
      </c>
    </row>
    <row r="66" spans="43:52" ht="13.5">
      <c r="AQ66" s="4">
        <f t="shared" si="34"/>
        <v>27</v>
      </c>
      <c r="AR66">
        <f ca="1" t="shared" si="35"/>
        <v>0.7299795360042556</v>
      </c>
      <c r="AS66" t="str">
        <f t="shared" si="36"/>
        <v>-7cy²</v>
      </c>
      <c r="AT66" s="5">
        <f ca="1">ROUNDUP(RAND()*-8-2,0)</f>
        <v>-7</v>
      </c>
      <c r="AU66" t="s">
        <v>4</v>
      </c>
      <c r="AV66" t="s">
        <v>6</v>
      </c>
      <c r="AW66" t="s">
        <v>8</v>
      </c>
      <c r="AZ66" t="s">
        <v>14</v>
      </c>
    </row>
    <row r="67" spans="43:52" ht="13.5">
      <c r="AQ67" s="4">
        <f t="shared" si="34"/>
        <v>52</v>
      </c>
      <c r="AR67">
        <f ca="1" t="shared" si="35"/>
        <v>0.5168063256926514</v>
      </c>
      <c r="AS67" t="str">
        <f t="shared" si="36"/>
        <v>10az²</v>
      </c>
      <c r="AT67" s="5">
        <f ca="1">ROUNDUP(RAND()*8+2,0)</f>
        <v>10</v>
      </c>
      <c r="AU67" t="s">
        <v>2</v>
      </c>
      <c r="AV67" t="s">
        <v>7</v>
      </c>
      <c r="AW67" t="s">
        <v>8</v>
      </c>
      <c r="AZ67" t="s">
        <v>14</v>
      </c>
    </row>
    <row r="68" spans="43:52" ht="13.5">
      <c r="AQ68" s="4">
        <f t="shared" si="34"/>
        <v>37</v>
      </c>
      <c r="AR68">
        <f ca="1" t="shared" si="35"/>
        <v>0.6493804940826227</v>
      </c>
      <c r="AS68" t="str">
        <f t="shared" si="36"/>
        <v>-6az²</v>
      </c>
      <c r="AT68" s="5">
        <f ca="1">ROUNDUP(RAND()*-8-2,0)</f>
        <v>-6</v>
      </c>
      <c r="AU68" t="s">
        <v>2</v>
      </c>
      <c r="AV68" t="s">
        <v>7</v>
      </c>
      <c r="AW68" t="s">
        <v>8</v>
      </c>
      <c r="AZ68" t="s">
        <v>14</v>
      </c>
    </row>
    <row r="69" spans="43:52" ht="13.5">
      <c r="AQ69" s="4">
        <f t="shared" si="34"/>
        <v>46</v>
      </c>
      <c r="AR69">
        <f ca="1" t="shared" si="35"/>
        <v>0.5482749867327614</v>
      </c>
      <c r="AS69" t="str">
        <f t="shared" si="36"/>
        <v>8bz²</v>
      </c>
      <c r="AT69" s="5">
        <f ca="1">ROUNDUP(RAND()*8+2,0)</f>
        <v>8</v>
      </c>
      <c r="AU69" t="s">
        <v>3</v>
      </c>
      <c r="AV69" t="s">
        <v>7</v>
      </c>
      <c r="AW69" t="s">
        <v>8</v>
      </c>
      <c r="AZ69" t="s">
        <v>14</v>
      </c>
    </row>
    <row r="70" spans="43:52" ht="13.5">
      <c r="AQ70" s="4">
        <f t="shared" si="34"/>
        <v>100</v>
      </c>
      <c r="AR70">
        <f ca="1" t="shared" si="35"/>
        <v>0.1269638074254793</v>
      </c>
      <c r="AS70" t="str">
        <f t="shared" si="36"/>
        <v>-9bz²</v>
      </c>
      <c r="AT70" s="5">
        <f ca="1">ROUNDUP(RAND()*-8-2,0)</f>
        <v>-9</v>
      </c>
      <c r="AU70" t="s">
        <v>3</v>
      </c>
      <c r="AV70" t="s">
        <v>7</v>
      </c>
      <c r="AW70" t="s">
        <v>8</v>
      </c>
      <c r="AZ70" t="s">
        <v>14</v>
      </c>
    </row>
    <row r="71" spans="43:52" ht="13.5">
      <c r="AQ71" s="4">
        <f t="shared" si="34"/>
        <v>63</v>
      </c>
      <c r="AR71">
        <f ca="1" t="shared" si="35"/>
        <v>0.41880696707681775</v>
      </c>
      <c r="AS71" t="str">
        <f t="shared" si="36"/>
        <v>6cz²</v>
      </c>
      <c r="AT71" s="5">
        <f ca="1">ROUNDUP(RAND()*8+2,0)</f>
        <v>6</v>
      </c>
      <c r="AU71" t="s">
        <v>4</v>
      </c>
      <c r="AV71" t="s">
        <v>7</v>
      </c>
      <c r="AW71" t="s">
        <v>8</v>
      </c>
      <c r="AZ71" t="s">
        <v>14</v>
      </c>
    </row>
    <row r="72" spans="43:52" ht="13.5">
      <c r="AQ72" s="4">
        <f t="shared" si="34"/>
        <v>86</v>
      </c>
      <c r="AR72">
        <f ca="1" t="shared" si="35"/>
        <v>0.2181146544787591</v>
      </c>
      <c r="AS72" t="str">
        <f t="shared" si="36"/>
        <v>-5cz²</v>
      </c>
      <c r="AT72" s="5">
        <f ca="1">ROUNDUP(RAND()*-8-2,0)</f>
        <v>-5</v>
      </c>
      <c r="AU72" t="s">
        <v>4</v>
      </c>
      <c r="AV72" t="s">
        <v>7</v>
      </c>
      <c r="AW72" t="s">
        <v>8</v>
      </c>
      <c r="AZ72" t="s">
        <v>14</v>
      </c>
    </row>
    <row r="73" spans="43:52" ht="13.5">
      <c r="AQ73" s="4">
        <f t="shared" si="34"/>
        <v>15</v>
      </c>
      <c r="AR73">
        <f ca="1" t="shared" si="35"/>
        <v>0.8167991149237972</v>
      </c>
      <c r="AS73" t="str">
        <f t="shared" si="36"/>
        <v>9ax³</v>
      </c>
      <c r="AT73" s="5">
        <f ca="1">ROUNDUP(RAND()*8+2,0)</f>
        <v>9</v>
      </c>
      <c r="AU73" t="s">
        <v>2</v>
      </c>
      <c r="AV73" t="s">
        <v>5</v>
      </c>
      <c r="AW73" t="s">
        <v>9</v>
      </c>
      <c r="AZ73" t="s">
        <v>43</v>
      </c>
    </row>
    <row r="74" spans="43:52" ht="13.5">
      <c r="AQ74" s="4">
        <f t="shared" si="34"/>
        <v>96</v>
      </c>
      <c r="AR74">
        <f ca="1" t="shared" si="35"/>
        <v>0.14698752258075842</v>
      </c>
      <c r="AS74" t="str">
        <f t="shared" si="36"/>
        <v>-8ax³</v>
      </c>
      <c r="AT74" s="5">
        <f ca="1">ROUNDUP(RAND()*-8-2,0)</f>
        <v>-8</v>
      </c>
      <c r="AU74" t="s">
        <v>2</v>
      </c>
      <c r="AV74" t="s">
        <v>5</v>
      </c>
      <c r="AW74" t="s">
        <v>9</v>
      </c>
      <c r="AZ74" t="s">
        <v>43</v>
      </c>
    </row>
    <row r="75" spans="43:52" ht="13.5">
      <c r="AQ75" s="4">
        <f t="shared" si="34"/>
        <v>85</v>
      </c>
      <c r="AR75">
        <f ca="1" t="shared" si="35"/>
        <v>0.22215120484127038</v>
      </c>
      <c r="AS75" t="str">
        <f t="shared" si="36"/>
        <v>9bx³</v>
      </c>
      <c r="AT75" s="5">
        <f ca="1">ROUNDUP(RAND()*8+2,0)</f>
        <v>9</v>
      </c>
      <c r="AU75" t="s">
        <v>3</v>
      </c>
      <c r="AV75" t="s">
        <v>5</v>
      </c>
      <c r="AW75" t="s">
        <v>9</v>
      </c>
      <c r="AZ75" t="s">
        <v>43</v>
      </c>
    </row>
    <row r="76" spans="43:52" ht="13.5">
      <c r="AQ76" s="4">
        <f t="shared" si="34"/>
        <v>9</v>
      </c>
      <c r="AR76">
        <f ca="1" t="shared" si="35"/>
        <v>0.8752459648549353</v>
      </c>
      <c r="AS76" t="str">
        <f t="shared" si="36"/>
        <v>-6bx³</v>
      </c>
      <c r="AT76" s="5">
        <f ca="1">ROUNDUP(RAND()*-8-2,0)</f>
        <v>-6</v>
      </c>
      <c r="AU76" t="s">
        <v>3</v>
      </c>
      <c r="AV76" t="s">
        <v>5</v>
      </c>
      <c r="AW76" t="s">
        <v>9</v>
      </c>
      <c r="AZ76" t="s">
        <v>43</v>
      </c>
    </row>
    <row r="77" spans="43:52" ht="13.5">
      <c r="AQ77" s="4">
        <f aca="true" t="shared" si="37" ref="AQ77:AQ90">RANK(AR77,AR$1:AR$65536,)</f>
        <v>20</v>
      </c>
      <c r="AR77">
        <f ca="1" t="shared" si="35"/>
        <v>0.767903798194912</v>
      </c>
      <c r="AS77" t="str">
        <f t="shared" si="36"/>
        <v>10cx³</v>
      </c>
      <c r="AT77" s="5">
        <f ca="1">ROUNDUP(RAND()*8+2,0)</f>
        <v>10</v>
      </c>
      <c r="AU77" t="s">
        <v>4</v>
      </c>
      <c r="AV77" t="s">
        <v>5</v>
      </c>
      <c r="AW77" t="s">
        <v>9</v>
      </c>
      <c r="AZ77" t="s">
        <v>43</v>
      </c>
    </row>
    <row r="78" spans="43:52" ht="13.5">
      <c r="AQ78" s="4">
        <f t="shared" si="37"/>
        <v>49</v>
      </c>
      <c r="AR78">
        <f ca="1" t="shared" si="35"/>
        <v>0.5376074530533594</v>
      </c>
      <c r="AS78" t="str">
        <f t="shared" si="36"/>
        <v>-10cx³</v>
      </c>
      <c r="AT78" s="5">
        <f ca="1">ROUNDUP(RAND()*-8-2,0)</f>
        <v>-10</v>
      </c>
      <c r="AU78" t="s">
        <v>4</v>
      </c>
      <c r="AV78" t="s">
        <v>5</v>
      </c>
      <c r="AW78" t="s">
        <v>9</v>
      </c>
      <c r="AZ78" t="s">
        <v>43</v>
      </c>
    </row>
    <row r="79" spans="43:52" ht="13.5">
      <c r="AQ79" s="4">
        <f t="shared" si="37"/>
        <v>11</v>
      </c>
      <c r="AR79">
        <f ca="1" t="shared" si="35"/>
        <v>0.8437880333622676</v>
      </c>
      <c r="AS79" t="str">
        <f t="shared" si="36"/>
        <v>5ay³</v>
      </c>
      <c r="AT79" s="5">
        <f ca="1">ROUNDUP(RAND()*8+2,0)</f>
        <v>5</v>
      </c>
      <c r="AU79" t="s">
        <v>2</v>
      </c>
      <c r="AV79" t="s">
        <v>6</v>
      </c>
      <c r="AW79" t="s">
        <v>9</v>
      </c>
      <c r="AZ79" t="s">
        <v>43</v>
      </c>
    </row>
    <row r="80" spans="43:52" ht="13.5">
      <c r="AQ80" s="4">
        <f t="shared" si="37"/>
        <v>10</v>
      </c>
      <c r="AR80">
        <f ca="1" t="shared" si="35"/>
        <v>0.8676858396022782</v>
      </c>
      <c r="AS80" t="str">
        <f t="shared" si="36"/>
        <v>-8ay³</v>
      </c>
      <c r="AT80" s="5">
        <f ca="1">ROUNDUP(RAND()*-8-2,0)</f>
        <v>-8</v>
      </c>
      <c r="AU80" t="s">
        <v>2</v>
      </c>
      <c r="AV80" t="s">
        <v>6</v>
      </c>
      <c r="AW80" t="s">
        <v>9</v>
      </c>
      <c r="AZ80" t="s">
        <v>43</v>
      </c>
    </row>
    <row r="81" spans="43:52" ht="13.5">
      <c r="AQ81" s="4">
        <f t="shared" si="37"/>
        <v>97</v>
      </c>
      <c r="AR81">
        <f ca="1" t="shared" si="35"/>
        <v>0.14689733134230565</v>
      </c>
      <c r="AS81" t="str">
        <f t="shared" si="36"/>
        <v>4by³</v>
      </c>
      <c r="AT81" s="5">
        <f ca="1">ROUNDUP(RAND()*8+2,0)</f>
        <v>4</v>
      </c>
      <c r="AU81" t="s">
        <v>3</v>
      </c>
      <c r="AV81" t="s">
        <v>6</v>
      </c>
      <c r="AW81" t="s">
        <v>9</v>
      </c>
      <c r="AZ81" t="s">
        <v>43</v>
      </c>
    </row>
    <row r="82" spans="43:52" ht="13.5">
      <c r="AQ82" s="4">
        <f t="shared" si="37"/>
        <v>71</v>
      </c>
      <c r="AR82">
        <f ca="1" t="shared" si="35"/>
        <v>0.3558781517795131</v>
      </c>
      <c r="AS82" t="str">
        <f t="shared" si="36"/>
        <v>-5by³</v>
      </c>
      <c r="AT82" s="5">
        <f ca="1">ROUNDUP(RAND()*-8-2,0)</f>
        <v>-5</v>
      </c>
      <c r="AU82" t="s">
        <v>3</v>
      </c>
      <c r="AV82" t="s">
        <v>6</v>
      </c>
      <c r="AW82" t="s">
        <v>9</v>
      </c>
      <c r="AZ82" t="s">
        <v>43</v>
      </c>
    </row>
    <row r="83" spans="43:52" ht="13.5">
      <c r="AQ83" s="4">
        <f t="shared" si="37"/>
        <v>91</v>
      </c>
      <c r="AR83">
        <f ca="1" t="shared" si="35"/>
        <v>0.17217193419051413</v>
      </c>
      <c r="AS83" t="str">
        <f t="shared" si="36"/>
        <v>4cy³</v>
      </c>
      <c r="AT83" s="5">
        <f ca="1">ROUNDUP(RAND()*8+2,0)</f>
        <v>4</v>
      </c>
      <c r="AU83" t="s">
        <v>4</v>
      </c>
      <c r="AV83" t="s">
        <v>6</v>
      </c>
      <c r="AW83" t="s">
        <v>9</v>
      </c>
      <c r="AZ83" t="s">
        <v>43</v>
      </c>
    </row>
    <row r="84" spans="43:52" ht="13.5">
      <c r="AQ84" s="4">
        <f t="shared" si="37"/>
        <v>108</v>
      </c>
      <c r="AR84">
        <f ca="1" t="shared" si="35"/>
        <v>0.06389184270643966</v>
      </c>
      <c r="AS84" t="str">
        <f t="shared" si="36"/>
        <v>-6cy³</v>
      </c>
      <c r="AT84" s="5">
        <f ca="1">ROUNDUP(RAND()*-8-2,0)</f>
        <v>-6</v>
      </c>
      <c r="AU84" t="s">
        <v>4</v>
      </c>
      <c r="AV84" t="s">
        <v>6</v>
      </c>
      <c r="AW84" t="s">
        <v>9</v>
      </c>
      <c r="AZ84" t="s">
        <v>43</v>
      </c>
    </row>
    <row r="85" spans="43:52" ht="13.5">
      <c r="AQ85" s="4">
        <f t="shared" si="37"/>
        <v>48</v>
      </c>
      <c r="AR85">
        <f ca="1" t="shared" si="35"/>
        <v>0.5414329457682667</v>
      </c>
      <c r="AS85" t="str">
        <f t="shared" si="36"/>
        <v>5az³</v>
      </c>
      <c r="AT85" s="5">
        <f ca="1">ROUNDUP(RAND()*8+2,0)</f>
        <v>5</v>
      </c>
      <c r="AU85" t="s">
        <v>2</v>
      </c>
      <c r="AV85" t="s">
        <v>7</v>
      </c>
      <c r="AW85" t="s">
        <v>9</v>
      </c>
      <c r="AZ85" t="s">
        <v>43</v>
      </c>
    </row>
    <row r="86" spans="43:52" ht="13.5">
      <c r="AQ86" s="4">
        <f t="shared" si="37"/>
        <v>31</v>
      </c>
      <c r="AR86">
        <f ca="1" t="shared" si="35"/>
        <v>0.6927050885252672</v>
      </c>
      <c r="AS86" t="str">
        <f t="shared" si="36"/>
        <v>-7az³</v>
      </c>
      <c r="AT86" s="5">
        <f ca="1">ROUNDUP(RAND()*-8-2,0)</f>
        <v>-7</v>
      </c>
      <c r="AU86" t="s">
        <v>2</v>
      </c>
      <c r="AV86" t="s">
        <v>7</v>
      </c>
      <c r="AW86" t="s">
        <v>9</v>
      </c>
      <c r="AZ86" t="s">
        <v>43</v>
      </c>
    </row>
    <row r="87" spans="43:52" ht="13.5">
      <c r="AQ87" s="4">
        <f t="shared" si="37"/>
        <v>73</v>
      </c>
      <c r="AR87">
        <f ca="1" t="shared" si="35"/>
        <v>0.3451773430784233</v>
      </c>
      <c r="AS87" t="str">
        <f t="shared" si="36"/>
        <v>3bz³</v>
      </c>
      <c r="AT87" s="5">
        <f ca="1">ROUNDUP(RAND()*8+2,0)</f>
        <v>3</v>
      </c>
      <c r="AU87" t="s">
        <v>3</v>
      </c>
      <c r="AV87" t="s">
        <v>7</v>
      </c>
      <c r="AW87" t="s">
        <v>9</v>
      </c>
      <c r="AZ87" t="s">
        <v>43</v>
      </c>
    </row>
    <row r="88" spans="43:52" ht="13.5">
      <c r="AQ88" s="4">
        <f t="shared" si="37"/>
        <v>29</v>
      </c>
      <c r="AR88">
        <f ca="1" t="shared" si="35"/>
        <v>0.7198977400650892</v>
      </c>
      <c r="AS88" t="str">
        <f t="shared" si="36"/>
        <v>-5bz³</v>
      </c>
      <c r="AT88" s="5">
        <f ca="1">ROUNDUP(RAND()*-8-2,0)</f>
        <v>-5</v>
      </c>
      <c r="AU88" t="s">
        <v>3</v>
      </c>
      <c r="AV88" t="s">
        <v>7</v>
      </c>
      <c r="AW88" t="s">
        <v>9</v>
      </c>
      <c r="AZ88" t="s">
        <v>43</v>
      </c>
    </row>
    <row r="89" spans="43:52" ht="13.5">
      <c r="AQ89" s="4">
        <f t="shared" si="37"/>
        <v>3</v>
      </c>
      <c r="AR89">
        <f ca="1" t="shared" si="35"/>
        <v>0.9586355247489853</v>
      </c>
      <c r="AS89" t="str">
        <f>CONCATENATE(AT89,AU89,AV89,AW89,AX89,AY89)</f>
        <v>9cz³</v>
      </c>
      <c r="AT89" s="5">
        <f aca="true" ca="1" t="shared" si="38" ref="AT89:AT113">ROUNDUP(RAND()*8+2,0)</f>
        <v>9</v>
      </c>
      <c r="AU89" t="s">
        <v>4</v>
      </c>
      <c r="AV89" t="s">
        <v>7</v>
      </c>
      <c r="AW89" t="s">
        <v>9</v>
      </c>
      <c r="AZ89" t="s">
        <v>43</v>
      </c>
    </row>
    <row r="90" spans="43:52" ht="13.5">
      <c r="AQ90" s="4">
        <f t="shared" si="37"/>
        <v>17</v>
      </c>
      <c r="AR90">
        <f ca="1" t="shared" si="35"/>
        <v>0.8008202879508146</v>
      </c>
      <c r="AS90" t="str">
        <f>CONCATENATE(AT90,AU90,AV90,AW90,AX90,AY90)</f>
        <v>-6cz³</v>
      </c>
      <c r="AT90" s="5">
        <f aca="true" ca="1" t="shared" si="39" ref="AT90:AT114">ROUNDUP(RAND()*-8-2,0)</f>
        <v>-6</v>
      </c>
      <c r="AU90" t="s">
        <v>4</v>
      </c>
      <c r="AV90" t="s">
        <v>7</v>
      </c>
      <c r="AW90" t="s">
        <v>9</v>
      </c>
      <c r="AZ90" t="s">
        <v>43</v>
      </c>
    </row>
    <row r="91" spans="43:52" ht="13.5">
      <c r="AQ91" s="4">
        <f aca="true" t="shared" si="40" ref="AQ91:AQ114">RANK(AR91,AR$1:AR$65536,)</f>
        <v>35</v>
      </c>
      <c r="AR91">
        <f ca="1" t="shared" si="35"/>
        <v>0.6552954647292752</v>
      </c>
      <c r="AS91" t="str">
        <f aca="true" t="shared" si="41" ref="AS91:AS113">CONCATENATE(AT91,AU91,AV91,AW91,AX91,AY91)</f>
        <v>9xy²</v>
      </c>
      <c r="AT91" s="5">
        <f ca="1" t="shared" si="38"/>
        <v>9</v>
      </c>
      <c r="AU91" t="s">
        <v>5</v>
      </c>
      <c r="AV91" t="s">
        <v>6</v>
      </c>
      <c r="AW91" t="s">
        <v>8</v>
      </c>
      <c r="AZ91" t="s">
        <v>14</v>
      </c>
    </row>
    <row r="92" spans="43:52" ht="13.5">
      <c r="AQ92" s="4">
        <f t="shared" si="40"/>
        <v>19</v>
      </c>
      <c r="AR92">
        <f ca="1" t="shared" si="35"/>
        <v>0.7707917779811162</v>
      </c>
      <c r="AS92" t="str">
        <f t="shared" si="41"/>
        <v>-4xy²</v>
      </c>
      <c r="AT92" s="5">
        <f ca="1" t="shared" si="39"/>
        <v>-4</v>
      </c>
      <c r="AU92" t="s">
        <v>5</v>
      </c>
      <c r="AV92" t="s">
        <v>6</v>
      </c>
      <c r="AW92" t="s">
        <v>8</v>
      </c>
      <c r="AZ92" t="s">
        <v>14</v>
      </c>
    </row>
    <row r="93" spans="43:52" ht="13.5">
      <c r="AQ93" s="4">
        <f t="shared" si="40"/>
        <v>47</v>
      </c>
      <c r="AR93">
        <f ca="1" t="shared" si="35"/>
        <v>0.5481849202420896</v>
      </c>
      <c r="AS93" t="str">
        <f t="shared" si="41"/>
        <v>3yz²</v>
      </c>
      <c r="AT93" s="5">
        <f ca="1" t="shared" si="38"/>
        <v>3</v>
      </c>
      <c r="AU93" t="s">
        <v>6</v>
      </c>
      <c r="AV93" t="s">
        <v>7</v>
      </c>
      <c r="AW93" t="s">
        <v>8</v>
      </c>
      <c r="AZ93" t="s">
        <v>14</v>
      </c>
    </row>
    <row r="94" spans="43:52" ht="13.5">
      <c r="AQ94" s="4">
        <f t="shared" si="40"/>
        <v>94</v>
      </c>
      <c r="AR94">
        <f ca="1" t="shared" si="35"/>
        <v>0.15686982760255397</v>
      </c>
      <c r="AS94" t="str">
        <f t="shared" si="41"/>
        <v>-7yz²</v>
      </c>
      <c r="AT94" s="5">
        <f ca="1" t="shared" si="39"/>
        <v>-7</v>
      </c>
      <c r="AU94" t="s">
        <v>6</v>
      </c>
      <c r="AV94" t="s">
        <v>7</v>
      </c>
      <c r="AW94" t="s">
        <v>8</v>
      </c>
      <c r="AZ94" t="s">
        <v>14</v>
      </c>
    </row>
    <row r="95" spans="43:52" ht="13.5">
      <c r="AQ95" s="4">
        <f t="shared" si="40"/>
        <v>109</v>
      </c>
      <c r="AR95">
        <f ca="1" t="shared" si="35"/>
        <v>0.05919614642548776</v>
      </c>
      <c r="AS95" t="str">
        <f t="shared" si="41"/>
        <v>6xz²</v>
      </c>
      <c r="AT95" s="5">
        <f ca="1" t="shared" si="38"/>
        <v>6</v>
      </c>
      <c r="AU95" t="s">
        <v>5</v>
      </c>
      <c r="AV95" t="s">
        <v>7</v>
      </c>
      <c r="AW95" t="s">
        <v>8</v>
      </c>
      <c r="AZ95" t="s">
        <v>14</v>
      </c>
    </row>
    <row r="96" spans="43:52" ht="13.5">
      <c r="AQ96" s="4">
        <f t="shared" si="40"/>
        <v>58</v>
      </c>
      <c r="AR96">
        <f ca="1" t="shared" si="35"/>
        <v>0.4598202958756803</v>
      </c>
      <c r="AS96" t="str">
        <f t="shared" si="41"/>
        <v>-4xz²</v>
      </c>
      <c r="AT96" s="5">
        <f ca="1" t="shared" si="39"/>
        <v>-4</v>
      </c>
      <c r="AU96" t="s">
        <v>5</v>
      </c>
      <c r="AV96" t="s">
        <v>7</v>
      </c>
      <c r="AW96" t="s">
        <v>8</v>
      </c>
      <c r="AZ96" t="s">
        <v>14</v>
      </c>
    </row>
    <row r="97" spans="43:52" ht="13.5">
      <c r="AQ97" s="4">
        <f t="shared" si="40"/>
        <v>6</v>
      </c>
      <c r="AR97">
        <f ca="1" t="shared" si="35"/>
        <v>0.9190544672577761</v>
      </c>
      <c r="AS97" t="str">
        <f t="shared" si="41"/>
        <v>9xy³</v>
      </c>
      <c r="AT97" s="5">
        <f ca="1" t="shared" si="38"/>
        <v>9</v>
      </c>
      <c r="AU97" t="s">
        <v>5</v>
      </c>
      <c r="AV97" t="s">
        <v>6</v>
      </c>
      <c r="AW97" t="s">
        <v>9</v>
      </c>
      <c r="AZ97" t="s">
        <v>43</v>
      </c>
    </row>
    <row r="98" spans="43:52" ht="13.5">
      <c r="AQ98" s="4">
        <f t="shared" si="40"/>
        <v>21</v>
      </c>
      <c r="AR98">
        <f ca="1" t="shared" si="35"/>
        <v>0.756329411052677</v>
      </c>
      <c r="AS98" t="str">
        <f t="shared" si="41"/>
        <v>-6xy³</v>
      </c>
      <c r="AT98" s="5">
        <f ca="1" t="shared" si="39"/>
        <v>-6</v>
      </c>
      <c r="AU98" t="s">
        <v>5</v>
      </c>
      <c r="AV98" t="s">
        <v>6</v>
      </c>
      <c r="AW98" t="s">
        <v>9</v>
      </c>
      <c r="AZ98" t="s">
        <v>43</v>
      </c>
    </row>
    <row r="99" spans="43:52" ht="13.5">
      <c r="AQ99" s="4">
        <f t="shared" si="40"/>
        <v>4</v>
      </c>
      <c r="AR99">
        <f ca="1" t="shared" si="35"/>
        <v>0.9566308435398139</v>
      </c>
      <c r="AS99" t="str">
        <f t="shared" si="41"/>
        <v>7yz³</v>
      </c>
      <c r="AT99" s="5">
        <f ca="1" t="shared" si="38"/>
        <v>7</v>
      </c>
      <c r="AU99" t="s">
        <v>6</v>
      </c>
      <c r="AV99" t="s">
        <v>7</v>
      </c>
      <c r="AW99" t="s">
        <v>9</v>
      </c>
      <c r="AZ99" t="s">
        <v>43</v>
      </c>
    </row>
    <row r="100" spans="43:52" ht="13.5">
      <c r="AQ100" s="4">
        <f t="shared" si="40"/>
        <v>33</v>
      </c>
      <c r="AR100">
        <f ca="1" t="shared" si="35"/>
        <v>0.666573482962701</v>
      </c>
      <c r="AS100" t="str">
        <f t="shared" si="41"/>
        <v>-3yz³</v>
      </c>
      <c r="AT100" s="5">
        <f ca="1" t="shared" si="39"/>
        <v>-3</v>
      </c>
      <c r="AU100" t="s">
        <v>6</v>
      </c>
      <c r="AV100" t="s">
        <v>7</v>
      </c>
      <c r="AW100" t="s">
        <v>9</v>
      </c>
      <c r="AZ100" t="s">
        <v>43</v>
      </c>
    </row>
    <row r="101" spans="43:52" ht="13.5">
      <c r="AQ101" s="4">
        <f t="shared" si="40"/>
        <v>53</v>
      </c>
      <c r="AR101">
        <f ca="1" t="shared" si="35"/>
        <v>0.5072020209464903</v>
      </c>
      <c r="AS101" t="str">
        <f t="shared" si="41"/>
        <v>7xz³</v>
      </c>
      <c r="AT101" s="5">
        <f ca="1" t="shared" si="38"/>
        <v>7</v>
      </c>
      <c r="AU101" t="s">
        <v>5</v>
      </c>
      <c r="AV101" t="s">
        <v>7</v>
      </c>
      <c r="AW101" t="s">
        <v>9</v>
      </c>
      <c r="AZ101" t="s">
        <v>43</v>
      </c>
    </row>
    <row r="102" spans="43:52" ht="13.5">
      <c r="AQ102" s="4">
        <f t="shared" si="40"/>
        <v>5</v>
      </c>
      <c r="AR102">
        <f ca="1" t="shared" si="35"/>
        <v>0.9551783806103495</v>
      </c>
      <c r="AS102" t="str">
        <f t="shared" si="41"/>
        <v>-6xz³</v>
      </c>
      <c r="AT102" s="5">
        <f ca="1" t="shared" si="39"/>
        <v>-6</v>
      </c>
      <c r="AU102" t="s">
        <v>5</v>
      </c>
      <c r="AV102" t="s">
        <v>7</v>
      </c>
      <c r="AW102" t="s">
        <v>9</v>
      </c>
      <c r="AZ102" t="s">
        <v>43</v>
      </c>
    </row>
    <row r="103" spans="43:52" ht="13.5">
      <c r="AQ103" s="4">
        <f t="shared" si="40"/>
        <v>22</v>
      </c>
      <c r="AR103">
        <f ca="1" t="shared" si="35"/>
        <v>0.7560184941090882</v>
      </c>
      <c r="AS103" t="str">
        <f t="shared" si="41"/>
        <v>4axy²</v>
      </c>
      <c r="AT103" s="5">
        <f ca="1" t="shared" si="38"/>
        <v>4</v>
      </c>
      <c r="AU103" t="s">
        <v>2</v>
      </c>
      <c r="AV103" t="s">
        <v>5</v>
      </c>
      <c r="AW103" t="s">
        <v>6</v>
      </c>
      <c r="AX103" t="s">
        <v>8</v>
      </c>
      <c r="AZ103" t="s">
        <v>43</v>
      </c>
    </row>
    <row r="104" spans="43:52" ht="13.5">
      <c r="AQ104" s="4">
        <f t="shared" si="40"/>
        <v>34</v>
      </c>
      <c r="AR104">
        <f ca="1" t="shared" si="35"/>
        <v>0.6636382202803475</v>
      </c>
      <c r="AS104" t="str">
        <f t="shared" si="41"/>
        <v>-10axy²</v>
      </c>
      <c r="AT104" s="5">
        <f ca="1" t="shared" si="39"/>
        <v>-10</v>
      </c>
      <c r="AU104" t="s">
        <v>2</v>
      </c>
      <c r="AV104" t="s">
        <v>5</v>
      </c>
      <c r="AW104" t="s">
        <v>6</v>
      </c>
      <c r="AX104" t="s">
        <v>8</v>
      </c>
      <c r="AZ104" t="s">
        <v>43</v>
      </c>
    </row>
    <row r="105" spans="43:52" ht="13.5">
      <c r="AQ105" s="4">
        <f t="shared" si="40"/>
        <v>61</v>
      </c>
      <c r="AR105">
        <f ca="1" t="shared" si="35"/>
        <v>0.44262249961098576</v>
      </c>
      <c r="AS105" t="str">
        <f t="shared" si="41"/>
        <v>9byz²</v>
      </c>
      <c r="AT105" s="5">
        <f ca="1" t="shared" si="38"/>
        <v>9</v>
      </c>
      <c r="AU105" t="s">
        <v>3</v>
      </c>
      <c r="AV105" t="s">
        <v>6</v>
      </c>
      <c r="AW105" t="s">
        <v>7</v>
      </c>
      <c r="AX105" t="s">
        <v>8</v>
      </c>
      <c r="AZ105" t="s">
        <v>43</v>
      </c>
    </row>
    <row r="106" spans="43:52" ht="13.5">
      <c r="AQ106" s="4">
        <f t="shared" si="40"/>
        <v>32</v>
      </c>
      <c r="AR106">
        <f ca="1" t="shared" si="35"/>
        <v>0.685309623108963</v>
      </c>
      <c r="AS106" t="str">
        <f t="shared" si="41"/>
        <v>-9byz²</v>
      </c>
      <c r="AT106" s="5">
        <f ca="1" t="shared" si="39"/>
        <v>-9</v>
      </c>
      <c r="AU106" t="s">
        <v>3</v>
      </c>
      <c r="AV106" t="s">
        <v>6</v>
      </c>
      <c r="AW106" t="s">
        <v>7</v>
      </c>
      <c r="AX106" t="s">
        <v>8</v>
      </c>
      <c r="AZ106" t="s">
        <v>43</v>
      </c>
    </row>
    <row r="107" spans="43:52" ht="13.5">
      <c r="AQ107" s="4">
        <f t="shared" si="40"/>
        <v>42</v>
      </c>
      <c r="AR107">
        <f ca="1" t="shared" si="35"/>
        <v>0.5817399330845598</v>
      </c>
      <c r="AS107" t="str">
        <f t="shared" si="41"/>
        <v>3cxz²</v>
      </c>
      <c r="AT107" s="5">
        <f ca="1" t="shared" si="38"/>
        <v>3</v>
      </c>
      <c r="AU107" t="s">
        <v>4</v>
      </c>
      <c r="AV107" t="s">
        <v>5</v>
      </c>
      <c r="AW107" t="s">
        <v>7</v>
      </c>
      <c r="AX107" t="s">
        <v>8</v>
      </c>
      <c r="AZ107" t="s">
        <v>43</v>
      </c>
    </row>
    <row r="108" spans="43:52" ht="13.5">
      <c r="AQ108" s="4">
        <f t="shared" si="40"/>
        <v>65</v>
      </c>
      <c r="AR108">
        <f ca="1" t="shared" si="35"/>
        <v>0.4164726593759971</v>
      </c>
      <c r="AS108" t="str">
        <f t="shared" si="41"/>
        <v>-8cxz²</v>
      </c>
      <c r="AT108" s="5">
        <f ca="1" t="shared" si="39"/>
        <v>-8</v>
      </c>
      <c r="AU108" t="s">
        <v>4</v>
      </c>
      <c r="AV108" t="s">
        <v>5</v>
      </c>
      <c r="AW108" t="s">
        <v>7</v>
      </c>
      <c r="AX108" t="s">
        <v>8</v>
      </c>
      <c r="AZ108" t="s">
        <v>43</v>
      </c>
    </row>
    <row r="109" spans="43:52" ht="13.5">
      <c r="AQ109" s="4">
        <f t="shared" si="40"/>
        <v>78</v>
      </c>
      <c r="AR109">
        <f ca="1" t="shared" si="35"/>
        <v>0.2551669838322832</v>
      </c>
      <c r="AS109" t="str">
        <f t="shared" si="41"/>
        <v>3axy³</v>
      </c>
      <c r="AT109" s="5">
        <f ca="1" t="shared" si="38"/>
        <v>3</v>
      </c>
      <c r="AU109" t="s">
        <v>2</v>
      </c>
      <c r="AV109" t="s">
        <v>5</v>
      </c>
      <c r="AW109" t="s">
        <v>6</v>
      </c>
      <c r="AX109" t="s">
        <v>9</v>
      </c>
      <c r="AZ109" t="s">
        <v>42</v>
      </c>
    </row>
    <row r="110" spans="43:52" ht="13.5">
      <c r="AQ110" s="4">
        <f t="shared" si="40"/>
        <v>107</v>
      </c>
      <c r="AR110">
        <f ca="1" t="shared" si="35"/>
        <v>0.07075382470721969</v>
      </c>
      <c r="AS110" t="str">
        <f t="shared" si="41"/>
        <v>-5axy³</v>
      </c>
      <c r="AT110" s="5">
        <f ca="1" t="shared" si="39"/>
        <v>-5</v>
      </c>
      <c r="AU110" t="s">
        <v>2</v>
      </c>
      <c r="AV110" t="s">
        <v>5</v>
      </c>
      <c r="AW110" t="s">
        <v>6</v>
      </c>
      <c r="AX110" t="s">
        <v>9</v>
      </c>
      <c r="AZ110" t="s">
        <v>42</v>
      </c>
    </row>
    <row r="111" spans="43:52" ht="13.5">
      <c r="AQ111" s="4">
        <f t="shared" si="40"/>
        <v>38</v>
      </c>
      <c r="AR111">
        <f ca="1" t="shared" si="35"/>
        <v>0.6327763304857721</v>
      </c>
      <c r="AS111" t="str">
        <f t="shared" si="41"/>
        <v>4byz³</v>
      </c>
      <c r="AT111" s="5">
        <f ca="1" t="shared" si="38"/>
        <v>4</v>
      </c>
      <c r="AU111" t="s">
        <v>3</v>
      </c>
      <c r="AV111" t="s">
        <v>6</v>
      </c>
      <c r="AW111" t="s">
        <v>7</v>
      </c>
      <c r="AX111" t="s">
        <v>9</v>
      </c>
      <c r="AZ111" t="s">
        <v>42</v>
      </c>
    </row>
    <row r="112" spans="43:52" ht="13.5">
      <c r="AQ112" s="4">
        <f t="shared" si="40"/>
        <v>101</v>
      </c>
      <c r="AR112">
        <f ca="1" t="shared" si="35"/>
        <v>0.12256944235584766</v>
      </c>
      <c r="AS112" t="str">
        <f t="shared" si="41"/>
        <v>-6byz³</v>
      </c>
      <c r="AT112" s="5">
        <f ca="1" t="shared" si="39"/>
        <v>-6</v>
      </c>
      <c r="AU112" t="s">
        <v>3</v>
      </c>
      <c r="AV112" t="s">
        <v>6</v>
      </c>
      <c r="AW112" t="s">
        <v>7</v>
      </c>
      <c r="AX112" t="s">
        <v>9</v>
      </c>
      <c r="AZ112" t="s">
        <v>42</v>
      </c>
    </row>
    <row r="113" spans="43:52" ht="13.5">
      <c r="AQ113" s="4">
        <f t="shared" si="40"/>
        <v>56</v>
      </c>
      <c r="AR113">
        <f ca="1" t="shared" si="35"/>
        <v>0.48115956568849216</v>
      </c>
      <c r="AS113" t="str">
        <f t="shared" si="41"/>
        <v>4cxz³</v>
      </c>
      <c r="AT113" s="5">
        <f ca="1" t="shared" si="38"/>
        <v>4</v>
      </c>
      <c r="AU113" t="s">
        <v>4</v>
      </c>
      <c r="AV113" t="s">
        <v>5</v>
      </c>
      <c r="AW113" t="s">
        <v>7</v>
      </c>
      <c r="AX113" t="s">
        <v>9</v>
      </c>
      <c r="AZ113" t="s">
        <v>42</v>
      </c>
    </row>
    <row r="114" spans="43:52" ht="13.5">
      <c r="AQ114" s="4">
        <f t="shared" si="40"/>
        <v>25</v>
      </c>
      <c r="AR114">
        <f ca="1" t="shared" si="35"/>
        <v>0.7430712362245719</v>
      </c>
      <c r="AS114" t="str">
        <f>CONCATENATE(AT114,AU114,AV114,AW114,AX114,AY114)</f>
        <v>-5cxz³</v>
      </c>
      <c r="AT114" s="5">
        <f ca="1" t="shared" si="39"/>
        <v>-5</v>
      </c>
      <c r="AU114" t="s">
        <v>4</v>
      </c>
      <c r="AV114" t="s">
        <v>5</v>
      </c>
      <c r="AW114" t="s">
        <v>7</v>
      </c>
      <c r="AX114" t="s">
        <v>9</v>
      </c>
      <c r="AZ114" t="s">
        <v>42</v>
      </c>
    </row>
    <row r="115" ht="13.5">
      <c r="AT115" s="5"/>
    </row>
    <row r="116" ht="13.5">
      <c r="AT116" s="5"/>
    </row>
    <row r="117" ht="13.5">
      <c r="AT117" s="5"/>
    </row>
    <row r="118" ht="13.5">
      <c r="AT118" s="5"/>
    </row>
    <row r="119" ht="13.5">
      <c r="AT119" s="5"/>
    </row>
    <row r="120" ht="13.5">
      <c r="AT120" s="5"/>
    </row>
    <row r="121" ht="13.5">
      <c r="AT121" s="5"/>
    </row>
    <row r="122" ht="13.5">
      <c r="AT122" s="5"/>
    </row>
    <row r="123" ht="13.5">
      <c r="AT123" s="5"/>
    </row>
    <row r="124" ht="13.5">
      <c r="AT124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"/>
  <sheetViews>
    <sheetView zoomScalePageLayoutView="0" workbookViewId="0" topLeftCell="CE1">
      <selection activeCell="DA24" sqref="DA24"/>
    </sheetView>
  </sheetViews>
  <sheetFormatPr defaultColWidth="4.57421875" defaultRowHeight="15"/>
  <cols>
    <col min="1" max="1" width="2.421875" style="0" bestFit="1" customWidth="1"/>
    <col min="2" max="2" width="2.57421875" style="0" customWidth="1"/>
    <col min="3" max="3" width="2.421875" style="0" bestFit="1" customWidth="1"/>
    <col min="4" max="4" width="9.28125" style="0" bestFit="1" customWidth="1"/>
    <col min="5" max="5" width="2.421875" style="0" bestFit="1" customWidth="1"/>
    <col min="6" max="6" width="2.57421875" style="0" customWidth="1"/>
    <col min="7" max="7" width="2.421875" style="0" bestFit="1" customWidth="1"/>
    <col min="8" max="8" width="7.7109375" style="0" bestFit="1" customWidth="1"/>
    <col min="9" max="9" width="3.421875" style="0" bestFit="1" customWidth="1"/>
    <col min="10" max="10" width="2.57421875" style="0" customWidth="1"/>
    <col min="11" max="11" width="3.421875" style="0" bestFit="1" customWidth="1"/>
    <col min="12" max="12" width="11.421875" style="0" bestFit="1" customWidth="1"/>
    <col min="13" max="13" width="7.140625" style="0" bestFit="1" customWidth="1"/>
    <col min="14" max="14" width="3.421875" style="0" bestFit="1" customWidth="1"/>
    <col min="15" max="15" width="2.57421875" style="0" customWidth="1"/>
    <col min="16" max="16" width="17.7109375" style="0" bestFit="1" customWidth="1"/>
    <col min="17" max="17" width="5.28125" style="0" bestFit="1" customWidth="1"/>
    <col min="18" max="18" width="2.421875" style="0" bestFit="1" customWidth="1"/>
    <col min="19" max="19" width="5.28125" style="0" bestFit="1" customWidth="1"/>
    <col min="20" max="20" width="2.421875" style="0" bestFit="1" customWidth="1"/>
    <col min="21" max="21" width="5.00390625" style="0" bestFit="1" customWidth="1"/>
    <col min="22" max="22" width="2.421875" style="0" bestFit="1" customWidth="1"/>
    <col min="23" max="23" width="4.421875" style="0" bestFit="1" customWidth="1"/>
    <col min="24" max="24" width="22.8515625" style="0" bestFit="1" customWidth="1"/>
    <col min="25" max="25" width="2.421875" style="0" bestFit="1" customWidth="1"/>
    <col min="26" max="26" width="2.57421875" style="0" customWidth="1"/>
    <col min="27" max="27" width="3.7109375" style="0" bestFit="1" customWidth="1"/>
    <col min="28" max="28" width="4.421875" style="0" customWidth="1"/>
    <col min="29" max="29" width="6.28125" style="0" bestFit="1" customWidth="1"/>
    <col min="30" max="30" width="4.421875" style="0" customWidth="1"/>
    <col min="31" max="31" width="2.421875" style="0" bestFit="1" customWidth="1"/>
    <col min="32" max="32" width="2.57421875" style="0" customWidth="1"/>
    <col min="33" max="33" width="3.28125" style="0" bestFit="1" customWidth="1"/>
    <col min="34" max="34" width="3.421875" style="0" bestFit="1" customWidth="1"/>
    <col min="35" max="35" width="5.28125" style="0" bestFit="1" customWidth="1"/>
    <col min="36" max="36" width="4.140625" style="0" customWidth="1"/>
    <col min="37" max="37" width="2.421875" style="0" bestFit="1" customWidth="1"/>
    <col min="38" max="38" width="2.57421875" style="0" customWidth="1"/>
    <col min="39" max="39" width="3.28125" style="0" bestFit="1" customWidth="1"/>
    <col min="40" max="40" width="3.421875" style="0" bestFit="1" customWidth="1"/>
    <col min="41" max="41" width="5.28125" style="0" bestFit="1" customWidth="1"/>
    <col min="42" max="42" width="5.28125" style="0" customWidth="1"/>
    <col min="43" max="43" width="2.421875" style="0" bestFit="1" customWidth="1"/>
    <col min="44" max="44" width="2.57421875" style="0" customWidth="1"/>
    <col min="45" max="46" width="2.421875" style="0" bestFit="1" customWidth="1"/>
    <col min="47" max="47" width="2.57421875" style="0" customWidth="1"/>
    <col min="48" max="48" width="3.421875" style="0" bestFit="1" customWidth="1"/>
    <col min="49" max="49" width="2.421875" style="0" bestFit="1" customWidth="1"/>
    <col min="50" max="50" width="2.57421875" style="0" customWidth="1"/>
    <col min="51" max="51" width="9.57421875" style="0" bestFit="1" customWidth="1"/>
    <col min="52" max="52" width="4.421875" style="0" customWidth="1"/>
    <col min="53" max="53" width="2.421875" style="0" bestFit="1" customWidth="1"/>
    <col min="54" max="54" width="2.57421875" style="0" customWidth="1"/>
    <col min="55" max="55" width="3.421875" style="0" bestFit="1" customWidth="1"/>
    <col min="56" max="56" width="2.421875" style="0" bestFit="1" customWidth="1"/>
    <col min="57" max="57" width="2.00390625" style="0" bestFit="1" customWidth="1"/>
    <col min="58" max="58" width="2.421875" style="0" bestFit="1" customWidth="1"/>
    <col min="59" max="59" width="3.421875" style="0" bestFit="1" customWidth="1"/>
    <col min="60" max="60" width="2.421875" style="0" bestFit="1" customWidth="1"/>
    <col min="61" max="61" width="2.00390625" style="0" bestFit="1" customWidth="1"/>
    <col min="62" max="64" width="2.421875" style="0" bestFit="1" customWidth="1"/>
    <col min="65" max="65" width="2.00390625" style="0" bestFit="1" customWidth="1"/>
    <col min="66" max="66" width="11.28125" style="0" bestFit="1" customWidth="1"/>
    <col min="67" max="67" width="8.7109375" style="0" bestFit="1" customWidth="1"/>
    <col min="68" max="68" width="3.421875" style="0" bestFit="1" customWidth="1"/>
    <col min="69" max="69" width="2.57421875" style="0" customWidth="1"/>
    <col min="70" max="70" width="3.421875" style="0" bestFit="1" customWidth="1"/>
    <col min="71" max="72" width="2.421875" style="0" bestFit="1" customWidth="1"/>
    <col min="73" max="73" width="3.421875" style="0" bestFit="1" customWidth="1"/>
    <col min="74" max="76" width="2.421875" style="0" bestFit="1" customWidth="1"/>
    <col min="77" max="77" width="3.421875" style="0" bestFit="1" customWidth="1"/>
    <col min="78" max="79" width="2.421875" style="0" bestFit="1" customWidth="1"/>
    <col min="80" max="80" width="2.00390625" style="0" bestFit="1" customWidth="1"/>
    <col min="81" max="81" width="12.7109375" style="0" bestFit="1" customWidth="1"/>
    <col min="82" max="83" width="7.140625" style="0" bestFit="1" customWidth="1"/>
    <col min="84" max="84" width="3.421875" style="0" bestFit="1" customWidth="1"/>
    <col min="85" max="85" width="2.57421875" style="0" customWidth="1"/>
    <col min="86" max="86" width="4.421875" style="0" customWidth="1"/>
    <col min="87" max="88" width="2.421875" style="0" bestFit="1" customWidth="1"/>
    <col min="89" max="89" width="4.421875" style="0" customWidth="1"/>
    <col min="90" max="90" width="2.421875" style="0" bestFit="1" customWidth="1"/>
    <col min="91" max="91" width="4.421875" style="0" customWidth="1"/>
    <col min="92" max="93" width="2.421875" style="0" bestFit="1" customWidth="1"/>
    <col min="94" max="94" width="3.421875" style="0" bestFit="1" customWidth="1"/>
    <col min="95" max="95" width="2.421875" style="0" bestFit="1" customWidth="1"/>
    <col min="96" max="99" width="4.421875" style="0" customWidth="1"/>
    <col min="100" max="100" width="22.8515625" style="0" bestFit="1" customWidth="1"/>
    <col min="101" max="101" width="9.421875" style="0" bestFit="1" customWidth="1"/>
    <col min="102" max="102" width="9.28125" style="0" bestFit="1" customWidth="1"/>
    <col min="103" max="104" width="4.421875" style="0" customWidth="1"/>
    <col min="105" max="106" width="5.8515625" style="0" bestFit="1" customWidth="1"/>
    <col min="107" max="107" width="7.421875" style="0" customWidth="1"/>
    <col min="108" max="108" width="8.421875" style="0" customWidth="1"/>
    <col min="109" max="16384" width="4.421875" style="0" customWidth="1"/>
  </cols>
  <sheetData>
    <row r="1" spans="1:108" ht="14.25" thickTop="1">
      <c r="A1" s="1">
        <f>RANK(B1,B:B,)</f>
        <v>4</v>
      </c>
      <c r="B1" s="2">
        <f ca="1">RAND()</f>
        <v>0.579995484167545</v>
      </c>
      <c r="C1" s="2">
        <v>1</v>
      </c>
      <c r="D1" s="3" t="str">
        <f>VLOOKUP(C1,Sheet3!$C:$E,3,FALSE)</f>
        <v>10x³</v>
      </c>
      <c r="E1" s="1">
        <f>RANK(F1,F:F,)</f>
        <v>4</v>
      </c>
      <c r="F1" s="2">
        <f ca="1">RAND()</f>
        <v>0.3648396274282506</v>
      </c>
      <c r="G1" s="2">
        <v>1</v>
      </c>
      <c r="H1" s="3" t="str">
        <f>VLOOKUP(6,Sheet3!$C:$E,3,FALSE)</f>
        <v>4y²</v>
      </c>
      <c r="I1" s="1">
        <f>RANK(J1,J:J,)</f>
        <v>12</v>
      </c>
      <c r="J1" s="2">
        <f ca="1">RAND()</f>
        <v>0.03186189788653948</v>
      </c>
      <c r="K1" s="2">
        <v>1</v>
      </c>
      <c r="L1" s="2" t="str">
        <f>CONCATENATE(VLOOKUP(I1,Sheet3!$O:$Q,3,FALSE),"+",VLOOKUP(K1,Sheet3!$O:$Q,3,FALSE))</f>
        <v>3y+7b</v>
      </c>
      <c r="M1" s="3" t="s">
        <v>12</v>
      </c>
      <c r="N1" s="1">
        <f>RANK(O1,O:O,)</f>
        <v>3</v>
      </c>
      <c r="O1" s="2">
        <f ca="1">RAND()</f>
        <v>0.784172955189532</v>
      </c>
      <c r="P1" s="2" t="str">
        <f>CONCATENATE(Q1,R1,S1,T1,U1,V1,W1)</f>
        <v>7x-8ax+10x</v>
      </c>
      <c r="Q1" s="2" t="str">
        <f>VLOOKUP(N1,Sheet3!$O:$T,3,FALSE)</f>
        <v>7x</v>
      </c>
      <c r="R1" s="2" t="str">
        <f aca="true" ca="1" t="shared" si="0" ref="R1:R12">IF(RAND()&gt;0.5,"+","-")</f>
        <v>-</v>
      </c>
      <c r="S1" s="2" t="str">
        <f>VLOOKUP(N1,Sheet3!$AJ:$AO,3,FALSE)</f>
        <v>8ax</v>
      </c>
      <c r="T1" s="2" t="str">
        <f aca="true" ca="1" t="shared" si="1" ref="T1:T12">IF(RAND()&gt;0.5,"+","-")</f>
        <v>+</v>
      </c>
      <c r="U1" s="2" t="str">
        <f>VLOOKUP(N1,Sheet3!$O:$U,7,FALSE)</f>
        <v>10x</v>
      </c>
      <c r="V1" s="2"/>
      <c r="W1" s="2"/>
      <c r="X1" s="3" t="str">
        <f>CONCATENATE(Q1,"と",IF(T1="-",T1,""),U1)</f>
        <v>7xと10x</v>
      </c>
      <c r="Y1" s="1">
        <f aca="true" t="shared" si="2" ref="Y1:Y9">RANK(Z1,Z$1:Z$65536,)</f>
        <v>8</v>
      </c>
      <c r="Z1" s="2">
        <f ca="1">RAND()</f>
        <v>0.20815221431737552</v>
      </c>
      <c r="AA1" s="2" t="s">
        <v>15</v>
      </c>
      <c r="AB1" s="2">
        <f ca="1">IF(RAND()&gt;0.5,ROUNDUP(RAND()*8+2,0),ROUNDUP(RAND()*8+2,0)*-1)</f>
        <v>-3</v>
      </c>
      <c r="AC1" s="5" t="str">
        <f aca="true" t="shared" si="3" ref="AC1:AC8">CONCATENATE(IF(AND(AB1&gt;1,Y1&gt;1),"+",""),AB1,VLOOKUP(2,$Y$1:$AB$9,3,FALSE))</f>
        <v>-3x</v>
      </c>
      <c r="AD1" s="3">
        <f>IF(OR(AB1+AB2+AB3=0,AB1+AB2+AB3=1,AB1+AB2+AB3=-1),"",AB1+AB2+AB3)</f>
        <v>-2</v>
      </c>
      <c r="AE1" s="1">
        <f aca="true" t="shared" si="4" ref="AE1:AE6">RANK(AF1,AF$1:AF$65536,)</f>
        <v>2</v>
      </c>
      <c r="AF1" s="2">
        <f aca="true" ca="1" t="shared" si="5" ref="AF1:AF6">RAND()</f>
        <v>0.5322175716211908</v>
      </c>
      <c r="AG1" s="2" t="s">
        <v>2</v>
      </c>
      <c r="AH1" s="2">
        <f aca="true" ca="1" t="shared" si="6" ref="AH1:AH6">IF(RAND()&gt;0.5,ROUNDUP(RAND()*8+2,0),ROUNDUP(RAND()*8+2,0)*-1)</f>
        <v>-8</v>
      </c>
      <c r="AI1" s="5" t="str">
        <f>CONCATENATE(IF(AND(AH1&gt;1,AE1&gt;1),"+",""),AH1,VLOOKUP(1,$AE$1:$AH$6,3,FALSE))</f>
        <v>-8y</v>
      </c>
      <c r="AJ1" s="3">
        <f>IF(OR(AH1+AH2+AH3=0,AH1+AH2+AH3=1,AH1+AH2+AH3=-1),"",AH1+AH2+AH3)</f>
        <v>-8</v>
      </c>
      <c r="AK1" s="1">
        <f aca="true" t="shared" si="7" ref="AK1:AK7">RANK(AL1,AL$1:AL$65536,)</f>
        <v>5</v>
      </c>
      <c r="AL1" s="2">
        <f aca="true" ca="1" t="shared" si="8" ref="AL1:AL7">RAND()</f>
        <v>0.5376786943092864</v>
      </c>
      <c r="AM1" s="2" t="s">
        <v>2</v>
      </c>
      <c r="AN1" s="2">
        <f ca="1">IF(RAND()&gt;0.5,ROUNDUP(RAND()*8+2,0),ROUNDUP(RAND()*8+2,0)*-1)</f>
        <v>7</v>
      </c>
      <c r="AO1" s="5" t="str">
        <f>CONCATENATE(IF(AND(AN1&gt;1,AK1&gt;1),"+",""),AN1,VLOOKUP(1,$AK$1:$AN$7,3,FALSE))</f>
        <v>+7c</v>
      </c>
      <c r="AP1" s="3">
        <f>IF(OR(AN1+AN2+AN3=0,AN1+AN2+AN3=1,AN1+AN2+AN3=-1),"",AN1+AN2+AN3)</f>
        <v>20</v>
      </c>
      <c r="AQ1" s="1">
        <f aca="true" t="shared" si="9" ref="AQ1:AQ6">RANK(AR1,AR$1:AR$65536,)</f>
        <v>3</v>
      </c>
      <c r="AR1" s="2">
        <f aca="true" ca="1" t="shared" si="10" ref="AR1:AR6">RAND()</f>
        <v>0.44135145308425106</v>
      </c>
      <c r="AS1" s="3" t="s">
        <v>2</v>
      </c>
      <c r="AT1" s="1">
        <f aca="true" t="shared" si="11" ref="AT1:AT6">RANK(AU1,AU$1:AU$65536,)</f>
        <v>1</v>
      </c>
      <c r="AU1" s="2">
        <f aca="true" ca="1" t="shared" si="12" ref="AU1:AU9">RAND()</f>
        <v>0.5708908629452865</v>
      </c>
      <c r="AV1" s="3">
        <f ca="1">IF(RAND()&gt;0.5,2,-2)</f>
        <v>2</v>
      </c>
      <c r="AW1" s="1">
        <f aca="true" t="shared" si="13" ref="AW1:AW6">RANK(AX1,AX$1:AX$65536,)</f>
        <v>3</v>
      </c>
      <c r="AX1" s="2">
        <f aca="true" ca="1" t="shared" si="14" ref="AX1:AX6">RAND()</f>
        <v>0.5121835788041453</v>
      </c>
      <c r="AY1" s="2" t="str">
        <f>CONCATENATE(VLOOKUP(1,$AT$1:$AV$9,3,FALSE),VLOOKUP(2,$AQ$1:$AS$6,3,FALSE),IF(VLOOKUP(2,$AT$1:$AV$9,3,FALSE)&lt;0,"","+"),VLOOKUP(2,$AT$1:$AV$9,3,FALSE),VLOOKUP(3,$AQ$1:$AS$6,3,FALSE))</f>
        <v>2b-4a</v>
      </c>
      <c r="AZ1" s="3" t="str">
        <f aca="true" t="shared" si="15" ref="AZ1:AZ6">VLOOKUP(AY1,$AY$7:$AZ$12,2,FALSE)</f>
        <v>(ウ)</v>
      </c>
      <c r="BA1" s="1">
        <f>RANK(BB1,BB:BB,)</f>
        <v>2</v>
      </c>
      <c r="BB1" s="2">
        <f ca="1">RAND()</f>
        <v>0.8448669073268074</v>
      </c>
      <c r="BC1" s="2">
        <f>VLOOKUP(2,$AT$1:$AV$9,3,FALSE)</f>
        <v>-4</v>
      </c>
      <c r="BD1" s="2" t="str">
        <f>VLOOKUP(BA1,$AQ$1:$AS$6,3,FALSE)</f>
        <v>b</v>
      </c>
      <c r="BE1" s="2" t="str">
        <f>AS7</f>
        <v>²</v>
      </c>
      <c r="BF1" s="2" t="str">
        <f>IF(BG1&gt;1,"+","")</f>
        <v>+</v>
      </c>
      <c r="BG1" s="2">
        <f>VLOOKUP(1,$AT$1:$AV$9,3,FALSE)</f>
        <v>2</v>
      </c>
      <c r="BH1" s="2" t="str">
        <f>BD1</f>
        <v>b</v>
      </c>
      <c r="BI1" s="2"/>
      <c r="BJ1" s="2">
        <f>IF(BK1&gt;1,"+","")</f>
      </c>
      <c r="BK1" s="2">
        <f>VLOOKUP(6,$AT$1:$AV$9,3,FALSE)</f>
        <v>-6</v>
      </c>
      <c r="BL1" s="2" t="str">
        <f>BD1</f>
        <v>b</v>
      </c>
      <c r="BM1" s="2"/>
      <c r="BN1" s="2" t="str">
        <f>CONCATENATE(BC1,BD1,BE1,BF1,BG1,BH1,BI1,BJ1,BK1,BL1,BM1)</f>
        <v>-4b²+2b-6b</v>
      </c>
      <c r="BO1" s="3" t="str">
        <f>CONCATENATE(IF(BG1+BK1=1,"",IF(BG1+BK1=-1,"-",BG1+BK1)),BD1,IF(BC1&gt;0,"+",""),BC1,BD1,BE1)</f>
        <v>-4b-4b²</v>
      </c>
      <c r="BP1" s="1">
        <f>RANK(BQ1,BQ:BQ,)</f>
        <v>8</v>
      </c>
      <c r="BQ1" s="2">
        <f ca="1">RAND()</f>
        <v>0.5088146961201883</v>
      </c>
      <c r="BR1" s="2">
        <f>VLOOKUP(1,$AT$1:$AV$9,3,FALSE)</f>
        <v>2</v>
      </c>
      <c r="BS1" s="2" t="str">
        <f>VLOOKUP(1,$AQ$1:$AS$6,3,FALSE)</f>
        <v>y</v>
      </c>
      <c r="BT1" s="2"/>
      <c r="BU1" s="2"/>
      <c r="BV1" s="2"/>
      <c r="BW1" s="2"/>
      <c r="BX1" s="2"/>
      <c r="BY1" s="2"/>
      <c r="BZ1" s="2"/>
      <c r="CA1" s="2"/>
      <c r="CB1" s="2"/>
      <c r="CC1" s="2" t="str">
        <f>CONCATENATE(BR1,BS1,BT1,BU1,BV1,BW1,BX1,BY1,BZ1,CA1,CB1)</f>
        <v>2y</v>
      </c>
      <c r="CD1" s="2" t="s">
        <v>38</v>
      </c>
      <c r="CE1" s="3" t="s">
        <v>12</v>
      </c>
      <c r="CF1" s="1">
        <f>RANK(CG1,CG:CG,)</f>
        <v>3</v>
      </c>
      <c r="CG1" s="2">
        <f ca="1">RAND()</f>
        <v>0.7589347471579653</v>
      </c>
      <c r="CH1" s="19">
        <f aca="true" ca="1" t="shared" si="16" ref="CH1:CH18">IF(RAND()&gt;0.5,ROUNDUP(RAND()*8+2,0),ROUNDUP(RAND()*8+2,0)*-1)</f>
        <v>8</v>
      </c>
      <c r="CI1" s="2" t="str">
        <f>VLOOKUP(1,$AQ$1:$AS$6,3,FALSE)</f>
        <v>y</v>
      </c>
      <c r="CJ1" s="2" t="str">
        <f>IF(CK1&gt;1,"+","")</f>
        <v>+</v>
      </c>
      <c r="CK1" s="2">
        <f aca="true" ca="1" t="shared" si="17" ref="CK1:CK18">IF(RAND()&gt;0.5,ROUNDUP(RAND()*8+2,0),ROUNDUP(RAND()*8+2,0)*-1)</f>
        <v>6</v>
      </c>
      <c r="CL1" s="20" t="str">
        <f>VLOOKUP(2,$AQ$1:$AS$6,3,FALSE)</f>
        <v>b</v>
      </c>
      <c r="CM1" s="19">
        <f aca="true" ca="1" t="shared" si="18" ref="CM1:CM18">IF(RAND()&gt;0.5,ROUNDUP(RAND()*8+2,0),ROUNDUP(RAND()*8+2,0)*-1)</f>
        <v>-5</v>
      </c>
      <c r="CN1" s="2" t="str">
        <f>CI1</f>
        <v>y</v>
      </c>
      <c r="CO1" s="2" t="str">
        <f>IF(CP1&gt;1,"+","")</f>
        <v>+</v>
      </c>
      <c r="CP1" s="2">
        <f aca="true" ca="1" t="shared" si="19" ref="CP1:CP18">IF(RAND()&gt;0.5,ROUNDUP(RAND()*8+2,0),ROUNDUP(RAND()*8+2,0)*-1)</f>
        <v>5</v>
      </c>
      <c r="CQ1" s="20" t="str">
        <f>CL1</f>
        <v>b</v>
      </c>
      <c r="CR1" s="19">
        <f>CH1+CM1</f>
        <v>3</v>
      </c>
      <c r="CS1" s="20">
        <f>CK1+CP1</f>
        <v>11</v>
      </c>
      <c r="CT1" s="19">
        <f>CH1-CM1</f>
        <v>13</v>
      </c>
      <c r="CU1" s="20">
        <f>CK1-CP1</f>
        <v>1</v>
      </c>
      <c r="CV1" s="2" t="str">
        <f>CONCATENATE(CH1,CI1,CJ1,CK1,CL1,"     ,     ",CM1,CN1,CO1,CP1,CQ1)</f>
        <v>8y+6b     ,     -5y+5b</v>
      </c>
      <c r="CW1" s="2" t="str">
        <f>IF(AND(CR1=0,CS1=0),0,CONCATENATE(IF(OR(CR1=0,CR1=1),"",IF(CR1=-1,"-",CR1)),IF(CR1=0,"",CI1),IF(CR1=0,"",IF(CS1&gt;0,"+","")),IF(OR(CS1=0,CS1=1),"",IF(CS1=-1,"-",CS1)),IF(CS1=0,"",CL1)))</f>
        <v>3y+11b</v>
      </c>
      <c r="CX1" s="3" t="str">
        <f>IF(AND(CT1=0,CU1=0),0,CONCATENATE(IF(OR(CT1=0,CT1=1),"",IF(CT1=-1,"-",CT1)),IF(CT1=0,"",CI1),IF(CT1=0,"",IF(CU1&gt;0,"+","")),IF(OR(CU1=0,CU1=1),"",IF(CU1=-1,"-",CU1)),IF(CU1=0,"",CL1)))</f>
        <v>13y+b</v>
      </c>
      <c r="CY1" s="1">
        <f>RANK(CZ1,CZ:CZ,)</f>
        <v>14</v>
      </c>
      <c r="CZ1" s="2">
        <f ca="1">RAND()</f>
        <v>0.2171481660627297</v>
      </c>
      <c r="DA1" s="2">
        <f>VLOOKUP(CY1,$CF$1:$CH$18,3,FALSE)</f>
        <v>-7</v>
      </c>
      <c r="DB1" s="2">
        <f>VLOOKUP(CY1,$CF$1:$CP$18,11,FALSE)</f>
        <v>-8</v>
      </c>
      <c r="DC1" s="2" t="str">
        <f>CONCATENATE(DA1,"x",IF(DB1&gt;0,"+",""),DB1,"y")</f>
        <v>-7x-8y</v>
      </c>
      <c r="DD1" s="3">
        <f>DA1*VLOOKUP(18,$CY$1:$DB$18,3,FALSE)+DB1*VLOOKUP(18,$CY$1:$DB$18,4,FALSE)</f>
        <v>-94</v>
      </c>
    </row>
    <row r="2" spans="1:108" ht="13.5">
      <c r="A2" s="4">
        <f>RANK(B2,B:B,)</f>
        <v>2</v>
      </c>
      <c r="B2" s="5">
        <f ca="1">RAND()</f>
        <v>0.8451810193083524</v>
      </c>
      <c r="C2" s="5">
        <v>2</v>
      </c>
      <c r="D2" s="6" t="str">
        <f>VLOOKUP(C2,Sheet3!$I:$K,3,FALSE)</f>
        <v>-5y³</v>
      </c>
      <c r="E2" s="4">
        <f>RANK(F2,F:F,)</f>
        <v>2</v>
      </c>
      <c r="F2" s="5">
        <f ca="1">RAND()</f>
        <v>0.661121845430741</v>
      </c>
      <c r="G2" s="5">
        <v>2</v>
      </c>
      <c r="H2" s="6" t="str">
        <f>VLOOKUP(7,Sheet3!$I:$K,3,FALSE)</f>
        <v>-3z²</v>
      </c>
      <c r="I2" s="4">
        <f>RANK(J2,J:J,)</f>
        <v>3</v>
      </c>
      <c r="J2" s="5">
        <f ca="1">RAND()</f>
        <v>0.6325445932429314</v>
      </c>
      <c r="K2" s="5">
        <v>2</v>
      </c>
      <c r="L2" s="5" t="str">
        <f>CONCATENATE(VLOOKUP(I2,Sheet3!$O:$Q,3,FALSE),"-",VLOOKUP(K2,Sheet3!$O:$Q,3,FALSE))</f>
        <v>7x-8z</v>
      </c>
      <c r="M2" s="6" t="s">
        <v>12</v>
      </c>
      <c r="N2" s="4">
        <f>RANK(O2,O:O,)</f>
        <v>12</v>
      </c>
      <c r="O2" s="5">
        <f ca="1">RAND()</f>
        <v>0.17370557783419915</v>
      </c>
      <c r="P2" s="5" t="str">
        <f aca="true" t="shared" si="20" ref="P2:P12">CONCATENATE(Q2,R2,S2,T2,U2,V2,W2)</f>
        <v>9x²-10x²+10b³</v>
      </c>
      <c r="Q2" s="5" t="str">
        <f>VLOOKUP(N2,Sheet3!$V:$AA,3,FALSE)</f>
        <v>9x²</v>
      </c>
      <c r="R2" s="5" t="str">
        <f ca="1" t="shared" si="0"/>
        <v>-</v>
      </c>
      <c r="S2" s="5" t="str">
        <f>VLOOKUP(N2,Sheet3!$V:$AB,7,FALSE)</f>
        <v>10x²</v>
      </c>
      <c r="T2" s="5" t="str">
        <f ca="1" t="shared" si="1"/>
        <v>+</v>
      </c>
      <c r="U2" s="5" t="str">
        <f>VLOOKUP(N2,Sheet3!$AC:$AH,3,FALSE)</f>
        <v>10b³</v>
      </c>
      <c r="V2" s="5"/>
      <c r="W2" s="5"/>
      <c r="X2" s="6" t="str">
        <f>CONCATENATE(Q2,"と",IF(R2="-",R2,""),S2)</f>
        <v>9x²と-10x²</v>
      </c>
      <c r="Y2" s="4">
        <f t="shared" si="2"/>
        <v>9</v>
      </c>
      <c r="Z2" s="5">
        <f ca="1">RAND()</f>
        <v>0.16309700784353698</v>
      </c>
      <c r="AA2" s="5" t="s">
        <v>16</v>
      </c>
      <c r="AB2" s="5">
        <f aca="true" ca="1" t="shared" si="21" ref="AB2:AB9">IF(RAND()&gt;0.5,ROUNDUP(RAND()*8+2,0),ROUNDUP(RAND()*8+2,0)*-1)</f>
        <v>9</v>
      </c>
      <c r="AC2" s="5" t="str">
        <f t="shared" si="3"/>
        <v>+9x</v>
      </c>
      <c r="AD2" s="6" t="str">
        <f>IF(AB1+AB2+AB3=0,"",VLOOKUP(1,$Y$1:$AB$9,3,FALSE))</f>
        <v>c</v>
      </c>
      <c r="AE2" s="4">
        <f t="shared" si="4"/>
        <v>5</v>
      </c>
      <c r="AF2" s="5">
        <f ca="1" t="shared" si="5"/>
        <v>0.3319836598481709</v>
      </c>
      <c r="AG2" s="5" t="s">
        <v>3</v>
      </c>
      <c r="AH2" s="5">
        <f ca="1" t="shared" si="6"/>
        <v>-7</v>
      </c>
      <c r="AI2" s="5" t="str">
        <f>CONCATENATE(IF(AND(AH2&gt;1,AE2&gt;1),"+",""),AH2,VLOOKUP(1,$AE$1:$AH$6,3,FALSE))</f>
        <v>-7y</v>
      </c>
      <c r="AJ2" s="6" t="str">
        <f>IF(AH1+AH2+AH3=0,"",VLOOKUP(1,AE1:AH6,3,FALSE))</f>
        <v>y</v>
      </c>
      <c r="AK2" s="4">
        <f t="shared" si="7"/>
        <v>7</v>
      </c>
      <c r="AL2" s="5">
        <f ca="1" t="shared" si="8"/>
        <v>0.10154859062599897</v>
      </c>
      <c r="AM2" s="5" t="s">
        <v>3</v>
      </c>
      <c r="AN2" s="5">
        <f aca="true" ca="1" t="shared" si="22" ref="AN2:AN7">IF(RAND()&gt;0.5,ROUNDUP(RAND()*8+2,0),ROUNDUP(RAND()*8+2,0)*-1)</f>
        <v>7</v>
      </c>
      <c r="AO2" s="5" t="str">
        <f>CONCATENATE(IF(AND(AN2&gt;1,AK2&gt;1),"+",""),AN2,VLOOKUP(1,$AK$1:$AN$7,3,FALSE))</f>
        <v>+7c</v>
      </c>
      <c r="AP2" s="6" t="str">
        <f>IF(AN1+AN2+AN3=0,"",VLOOKUP(1,AK1:AM7,3,FALSE))</f>
        <v>c</v>
      </c>
      <c r="AQ2" s="4">
        <f t="shared" si="9"/>
        <v>2</v>
      </c>
      <c r="AR2" s="5">
        <f ca="1" t="shared" si="10"/>
        <v>0.6313274241505775</v>
      </c>
      <c r="AS2" s="6" t="s">
        <v>3</v>
      </c>
      <c r="AT2" s="4">
        <f t="shared" si="11"/>
        <v>8</v>
      </c>
      <c r="AU2" s="5">
        <f ca="1" t="shared" si="12"/>
        <v>0.1857510871592396</v>
      </c>
      <c r="AV2" s="6">
        <f ca="1">IF(RAND()&gt;0.5,3,-3)</f>
        <v>-3</v>
      </c>
      <c r="AW2" s="4">
        <f t="shared" si="13"/>
        <v>4</v>
      </c>
      <c r="AX2" s="5">
        <f ca="1" t="shared" si="14"/>
        <v>0.0454782044489872</v>
      </c>
      <c r="AY2" s="5" t="str">
        <f>CONCATENATE(VLOOKUP(2,$AT$1:$AV$9,3,FALSE),VLOOKUP(1,$AQ$1:$AS$6,3,FALSE))</f>
        <v>-4y</v>
      </c>
      <c r="AZ2" s="6" t="str">
        <f t="shared" si="15"/>
        <v>(エ)</v>
      </c>
      <c r="BA2" s="4">
        <f>RANK(BB2,BB:BB,)</f>
        <v>3</v>
      </c>
      <c r="BB2" s="5">
        <f ca="1">RAND()</f>
        <v>0.7324937704452212</v>
      </c>
      <c r="BC2" s="5">
        <f>VLOOKUP(3,$AT$1:$AV$9,3,FALSE)</f>
        <v>10</v>
      </c>
      <c r="BD2" s="5" t="str">
        <f>VLOOKUP(BA2,$AQ$1:$AS$6,3,FALSE)</f>
        <v>a</v>
      </c>
      <c r="BE2" s="5"/>
      <c r="BF2" s="5">
        <f>IF(BG2&gt;1,"+","")</f>
      </c>
      <c r="BG2" s="5">
        <f>VLOOKUP(2,$AT$1:$AV$9,3,FALSE)</f>
        <v>-4</v>
      </c>
      <c r="BH2" s="5" t="str">
        <f>BD2</f>
        <v>a</v>
      </c>
      <c r="BI2" s="5" t="str">
        <f>AS7</f>
        <v>²</v>
      </c>
      <c r="BJ2" s="5" t="str">
        <f>IF(BK2&gt;1,"+","")</f>
        <v>+</v>
      </c>
      <c r="BK2" s="5">
        <f>VLOOKUP(7,$AT$1:$AV$9,3,FALSE)</f>
        <v>7</v>
      </c>
      <c r="BL2" s="5" t="str">
        <f>BD2</f>
        <v>a</v>
      </c>
      <c r="BM2" s="5"/>
      <c r="BN2" s="5" t="str">
        <f>CONCATENATE(BC2,BD2,BE2,BF2,BG2,BH2,BI2,BJ2,BK2,BL2,BM2)</f>
        <v>10a-4a²+7a</v>
      </c>
      <c r="BO2" s="6" t="str">
        <f>CONCATENATE(IF(BC2+BK2=1,"",IF(BC2+BK2=-1,"-",BC2+BK2)),BD2,BF2,BG2,BH2,BI2)</f>
        <v>17a-4a²</v>
      </c>
      <c r="BP2" s="4">
        <f>RANK(BQ2,BQ:BQ,)</f>
        <v>1</v>
      </c>
      <c r="BQ2" s="5">
        <f ca="1">RAND()</f>
        <v>0.9181423454407698</v>
      </c>
      <c r="BR2" s="5">
        <f>VLOOKUP(2,$AT$1:$AV$9,3,FALSE)</f>
        <v>-4</v>
      </c>
      <c r="BS2" s="5" t="str">
        <f>VLOOKUP(2,$AQ$1:$AS$6,3,FALSE)</f>
        <v>b</v>
      </c>
      <c r="BT2" s="5" t="str">
        <f>VLOOKUP(3,$AQ$1:$AS$6,3,FALSE)</f>
        <v>a</v>
      </c>
      <c r="BU2" s="5"/>
      <c r="BV2" s="5"/>
      <c r="BW2" s="5"/>
      <c r="BX2" s="5"/>
      <c r="BY2" s="5"/>
      <c r="BZ2" s="5"/>
      <c r="CA2" s="5"/>
      <c r="CB2" s="5"/>
      <c r="CC2" s="5" t="str">
        <f aca="true" t="shared" si="23" ref="CC2:CC12">CONCATENATE(BR2,BS2,BT2,BU2,BV2,BW2,BX2,BY2,BZ2,CA2,CB2)</f>
        <v>-4ba</v>
      </c>
      <c r="CD2" s="5" t="s">
        <v>38</v>
      </c>
      <c r="CE2" s="6" t="s">
        <v>13</v>
      </c>
      <c r="CF2" s="4">
        <f>RANK(CG2,CG:CG,)</f>
        <v>4</v>
      </c>
      <c r="CG2" s="5">
        <f ca="1">RAND()</f>
        <v>0.5954469099354527</v>
      </c>
      <c r="CH2" s="17">
        <f ca="1" t="shared" si="16"/>
        <v>9</v>
      </c>
      <c r="CI2" s="5" t="str">
        <f>VLOOKUP(2,$AQ$1:$AS$6,3,FALSE)</f>
        <v>b</v>
      </c>
      <c r="CJ2" s="5" t="str">
        <f aca="true" t="shared" si="24" ref="CJ2:CJ18">IF(CK2&gt;1,"+","")</f>
        <v>+</v>
      </c>
      <c r="CK2" s="5">
        <f ca="1" t="shared" si="17"/>
        <v>7</v>
      </c>
      <c r="CL2" s="18" t="str">
        <f>VLOOKUP(3,$AQ$1:$AS$6,3,FALSE)</f>
        <v>a</v>
      </c>
      <c r="CM2" s="17">
        <f ca="1" t="shared" si="18"/>
        <v>-8</v>
      </c>
      <c r="CN2" s="5" t="str">
        <f aca="true" t="shared" si="25" ref="CN2:CN12">CI2</f>
        <v>b</v>
      </c>
      <c r="CO2" s="5" t="str">
        <f aca="true" t="shared" si="26" ref="CO2:CO18">IF(CP2&gt;1,"+","")</f>
        <v>+</v>
      </c>
      <c r="CP2" s="5">
        <f ca="1" t="shared" si="19"/>
        <v>3</v>
      </c>
      <c r="CQ2" s="18" t="str">
        <f aca="true" t="shared" si="27" ref="CQ2:CQ12">CL2</f>
        <v>a</v>
      </c>
      <c r="CR2" s="17">
        <f aca="true" t="shared" si="28" ref="CR2:CR12">CH2+CM2</f>
        <v>1</v>
      </c>
      <c r="CS2" s="18">
        <f>CK2+CP2</f>
        <v>10</v>
      </c>
      <c r="CT2" s="17">
        <f aca="true" t="shared" si="29" ref="CT2:CT12">CH2-CM2</f>
        <v>17</v>
      </c>
      <c r="CU2" s="18">
        <f aca="true" t="shared" si="30" ref="CU2:CU12">CK2-CP2</f>
        <v>4</v>
      </c>
      <c r="CV2" s="5" t="str">
        <f aca="true" t="shared" si="31" ref="CV2:CV18">CONCATENATE(CH2,CI2,CJ2,CK2,CL2,"     ,     ",CM2,CN2,CO2,CP2,CQ2)</f>
        <v>9b+7a     ,     -8b+3a</v>
      </c>
      <c r="CW2" s="5" t="str">
        <f aca="true" t="shared" si="32" ref="CW2:CW18">IF(AND(CR2=0,CS2=0),0,CONCATENATE(IF(OR(CR2=0,CR2=1),"",IF(CR2=-1,"-",CR2)),IF(CR2=0,"",CI2),IF(CR2=0,"",IF(CS2&gt;0,"+","")),IF(OR(CS2=0,CS2=1),"",IF(CS2=-1,"-",CS2)),IF(CS2=0,"",CL2)))</f>
        <v>b+10a</v>
      </c>
      <c r="CX2" s="6" t="str">
        <f aca="true" t="shared" si="33" ref="CX2:CX18">IF(AND(CT2=0,CU2=0),0,CONCATENATE(IF(OR(CT2=0,CT2=1),"",IF(CT2=-1,"-",CT2)),IF(CT2=0,"",CI2),IF(CT2=0,"",IF(CU2&gt;0,"+","")),IF(OR(CU2=0,CU2=1),"",IF(CU2=-1,"-",CU2)),IF(CU2=0,"",CL2)))</f>
        <v>17b+4a</v>
      </c>
      <c r="CY2" s="4">
        <f>RANK(CZ2,CZ:CZ,)</f>
        <v>8</v>
      </c>
      <c r="CZ2" s="5">
        <f ca="1">RAND()</f>
        <v>0.4915173926050995</v>
      </c>
      <c r="DA2" s="5">
        <f aca="true" t="shared" si="34" ref="DA2:DA7">VLOOKUP(CY2,$CF$1:$CH$18,3,FALSE)</f>
        <v>-7</v>
      </c>
      <c r="DB2" s="5">
        <f aca="true" t="shared" si="35" ref="DB2:DB7">VLOOKUP(CY2,$CF$1:$CP$18,11,FALSE)</f>
        <v>8</v>
      </c>
      <c r="DC2" s="5" t="str">
        <f aca="true" t="shared" si="36" ref="DC2:DC18">CONCATENATE(DA2,"x",IF(DB2&gt;0,"+",""),DB2,"y")</f>
        <v>-7x+8y</v>
      </c>
      <c r="DD2" s="6">
        <f aca="true" t="shared" si="37" ref="DD2:DD18">DA2*VLOOKUP(18,$CY$1:$DB$18,3,FALSE)+DB2*VLOOKUP(18,$CY$1:$DB$18,4,FALSE)</f>
        <v>-46</v>
      </c>
    </row>
    <row r="3" spans="1:108" ht="13.5">
      <c r="A3" s="4">
        <f>RANK(B3,B:B,)</f>
        <v>5</v>
      </c>
      <c r="B3" s="5">
        <f ca="1">RAND()</f>
        <v>0.040607807748832325</v>
      </c>
      <c r="C3" s="5">
        <v>3</v>
      </c>
      <c r="D3" s="6" t="str">
        <f>VLOOKUP(C3,Sheet3!$C:$E,3,FALSE)</f>
        <v>2b²</v>
      </c>
      <c r="E3" s="4">
        <f>RANK(F3,F:F,)</f>
        <v>3</v>
      </c>
      <c r="F3" s="5">
        <f ca="1">RAND()</f>
        <v>0.5271321793736967</v>
      </c>
      <c r="G3" s="5">
        <v>3</v>
      </c>
      <c r="H3" s="6" t="str">
        <f>CONCATENATE(VLOOKUP(8,Sheet3!$C:$E,3,FALSE),VLOOKUP(8,Sheet3!$I:$K,3,FALSE))</f>
        <v>6c³-4b³</v>
      </c>
      <c r="I3" s="4">
        <f>RANK(J3,J:J,)</f>
        <v>10</v>
      </c>
      <c r="J3" s="5">
        <f ca="1">RAND()</f>
        <v>0.10704869565338626</v>
      </c>
      <c r="K3" s="5">
        <v>3</v>
      </c>
      <c r="L3" s="5" t="str">
        <f>CONCATENATE(VLOOKUP(I3,Sheet3!$V:$X,3,FALSE),"+",VLOOKUP(K3,Sheet3!$O:$Q,3,FALSE))</f>
        <v>9y²+7x</v>
      </c>
      <c r="M3" s="6" t="s">
        <v>13</v>
      </c>
      <c r="N3" s="4">
        <f>RANK(O3,O:O,)</f>
        <v>4</v>
      </c>
      <c r="O3" s="5">
        <f ca="1">RAND()</f>
        <v>0.6944262777085797</v>
      </c>
      <c r="P3" s="5" t="str">
        <f t="shared" si="20"/>
        <v>10c³+7z²+6c³</v>
      </c>
      <c r="Q3" s="5" t="str">
        <f>VLOOKUP(N3,Sheet3!$AC:$AH,3,FALSE)</f>
        <v>10c³</v>
      </c>
      <c r="R3" s="5" t="str">
        <f ca="1" t="shared" si="0"/>
        <v>+</v>
      </c>
      <c r="S3" s="5" t="str">
        <f>VLOOKUP(N3,Sheet3!$V:$AA,3,FALSE)</f>
        <v>7z²</v>
      </c>
      <c r="T3" s="5" t="str">
        <f ca="1" t="shared" si="1"/>
        <v>+</v>
      </c>
      <c r="U3" s="5" t="str">
        <f>VLOOKUP(N3,Sheet3!$AC:$AI,7,FALSE)</f>
        <v>6c³</v>
      </c>
      <c r="V3" s="5"/>
      <c r="W3" s="5"/>
      <c r="X3" s="6" t="str">
        <f>CONCATENATE(Q3,"と",IF(T3="-",T3,""),U3)</f>
        <v>10c³と6c³</v>
      </c>
      <c r="Y3" s="4">
        <f t="shared" si="2"/>
        <v>1</v>
      </c>
      <c r="Z3" s="5">
        <f ca="1">RAND()</f>
        <v>0.9992741898677804</v>
      </c>
      <c r="AA3" s="5" t="s">
        <v>17</v>
      </c>
      <c r="AB3" s="5">
        <f ca="1" t="shared" si="21"/>
        <v>-8</v>
      </c>
      <c r="AC3" s="5" t="str">
        <f t="shared" si="3"/>
        <v>-8x</v>
      </c>
      <c r="AD3" s="6" t="str">
        <f>IF(OR(AD2="",AD5=""),"",IF(AD4&gt;0,"+",""))</f>
        <v>+</v>
      </c>
      <c r="AE3" s="4">
        <f t="shared" si="4"/>
        <v>4</v>
      </c>
      <c r="AF3" s="5">
        <f ca="1" t="shared" si="5"/>
        <v>0.4280032015629216</v>
      </c>
      <c r="AG3" s="5" t="s">
        <v>5</v>
      </c>
      <c r="AH3" s="5">
        <f ca="1" t="shared" si="6"/>
        <v>7</v>
      </c>
      <c r="AI3" s="5" t="str">
        <f>CONCATENATE(IF(AND(AH3&gt;1,AE3&gt;1),"+",""),AH3,VLOOKUP(1,$AE$1:$AH$6,3,FALSE))</f>
        <v>+7y</v>
      </c>
      <c r="AJ3" s="6" t="str">
        <f>IF(OR(AJ2="",AJ5=""),"",IF(AJ4&gt;0,"+",""))</f>
        <v>+</v>
      </c>
      <c r="AK3" s="4">
        <f t="shared" si="7"/>
        <v>1</v>
      </c>
      <c r="AL3" s="5">
        <f ca="1" t="shared" si="8"/>
        <v>0.6545861697287587</v>
      </c>
      <c r="AM3" s="5" t="s">
        <v>4</v>
      </c>
      <c r="AN3" s="5">
        <f ca="1" t="shared" si="22"/>
        <v>6</v>
      </c>
      <c r="AO3" s="5" t="str">
        <f>CONCATENATE(IF(AND(AN3&gt;1,AK3&gt;1),"+",""),AN3,VLOOKUP(1,$AK$1:$AN$7,3,FALSE))</f>
        <v>6c</v>
      </c>
      <c r="AP3" s="6">
        <f>IF(OR(AP2="",AP5=""),"",IF(AP4&gt;0,"+",""))</f>
      </c>
      <c r="AQ3" s="4">
        <f t="shared" si="9"/>
        <v>4</v>
      </c>
      <c r="AR3" s="5">
        <f ca="1" t="shared" si="10"/>
        <v>0.3131052746034282</v>
      </c>
      <c r="AS3" s="6" t="s">
        <v>4</v>
      </c>
      <c r="AT3" s="4">
        <f t="shared" si="11"/>
        <v>2</v>
      </c>
      <c r="AU3" s="5">
        <f ca="1" t="shared" si="12"/>
        <v>0.5553953441621298</v>
      </c>
      <c r="AV3" s="6">
        <f ca="1">IF(RAND()&gt;0.5,4,-4)</f>
        <v>-4</v>
      </c>
      <c r="AW3" s="4">
        <f t="shared" si="13"/>
        <v>1</v>
      </c>
      <c r="AX3" s="5">
        <f ca="1" t="shared" si="14"/>
        <v>0.9790396412991522</v>
      </c>
      <c r="AY3" s="5" t="str">
        <f>CONCATENATE(VLOOKUP(4,$AT$1:$AV$9,3,FALSE),VLOOKUP(4,$AQ$1:$AS$6,3,FALSE),IF(VLOOKUP(5,$AT$1:$AV$9,3,FALSE)&lt;0,"","+"),VLOOKUP(5,$AT$1:$AV$9,3,FALSE),VLOOKUP(5,$AQ$1:$AS$6,3,FALSE),"²")</f>
        <v>-5c-9z²</v>
      </c>
      <c r="AZ3" s="6" t="str">
        <f t="shared" si="15"/>
        <v>(ア)</v>
      </c>
      <c r="BA3" s="4">
        <f>RANK(BB3,BB:BB,)</f>
        <v>4</v>
      </c>
      <c r="BB3" s="5">
        <f ca="1">RAND()</f>
        <v>0.5952965836698041</v>
      </c>
      <c r="BC3" s="5">
        <f>VLOOKUP(4,$AT$1:$AV$9,3,FALSE)</f>
        <v>-5</v>
      </c>
      <c r="BD3" s="5" t="str">
        <f>VLOOKUP(BA3,$AQ$1:$AS$6,3,FALSE)</f>
        <v>c</v>
      </c>
      <c r="BE3" s="5"/>
      <c r="BF3" s="5" t="str">
        <f>IF(BG3&gt;1,"+","")</f>
        <v>+</v>
      </c>
      <c r="BG3" s="5">
        <f>VLOOKUP(3,$AT$1:$AV$9,3,FALSE)</f>
        <v>10</v>
      </c>
      <c r="BH3" s="5" t="str">
        <f>BD3</f>
        <v>c</v>
      </c>
      <c r="BI3" s="5"/>
      <c r="BJ3" s="5">
        <f>IF(BK3&gt;1,"+","")</f>
      </c>
      <c r="BK3" s="5">
        <f>VLOOKUP(8,$AT$1:$AV$9,3,FALSE)</f>
        <v>-3</v>
      </c>
      <c r="BL3" s="5" t="str">
        <f>BD3</f>
        <v>c</v>
      </c>
      <c r="BM3" s="5" t="str">
        <f>AS8</f>
        <v>³</v>
      </c>
      <c r="BN3" s="5" t="str">
        <f>CONCATENATE(BC3,BD3,BE3,BF3,BG3,BH3,BI3,BJ3,BK3,BL3,BM3)</f>
        <v>-5c+10c-3c³</v>
      </c>
      <c r="BO3" s="6" t="str">
        <f>CONCATENATE(IF(BC3+BG3=1,"",IF(BC3+BG3=-1,"-",BC3+BG3)),BD3,BJ3,BK3,BL3,BM3)</f>
        <v>5c-3c³</v>
      </c>
      <c r="BP3" s="4">
        <f>RANK(BQ3,BQ:BQ,)</f>
        <v>5</v>
      </c>
      <c r="BQ3" s="5">
        <f ca="1">RAND()</f>
        <v>0.6692278630989641</v>
      </c>
      <c r="BR3" s="5">
        <f>VLOOKUP(3,$AT$1:$AV$9,3,FALSE)</f>
        <v>10</v>
      </c>
      <c r="BS3" s="5" t="str">
        <f>VLOOKUP(3,$AQ$1:$AS$6,3,FALSE)</f>
        <v>a</v>
      </c>
      <c r="BT3" s="5" t="str">
        <f>AS8</f>
        <v>³</v>
      </c>
      <c r="BU3" s="5"/>
      <c r="BV3" s="5"/>
      <c r="BW3" s="5"/>
      <c r="BX3" s="5"/>
      <c r="BY3" s="5"/>
      <c r="BZ3" s="5"/>
      <c r="CA3" s="5"/>
      <c r="CB3" s="5"/>
      <c r="CC3" s="5" t="str">
        <f t="shared" si="23"/>
        <v>10a³</v>
      </c>
      <c r="CD3" s="5" t="s">
        <v>38</v>
      </c>
      <c r="CE3" s="6" t="s">
        <v>14</v>
      </c>
      <c r="CF3" s="4">
        <f>RANK(CG3,CG:CG,)</f>
        <v>12</v>
      </c>
      <c r="CG3" s="5">
        <f ca="1">RAND()</f>
        <v>0.37837617712927973</v>
      </c>
      <c r="CH3" s="17">
        <f ca="1" t="shared" si="16"/>
        <v>3</v>
      </c>
      <c r="CI3" s="5" t="str">
        <f>VLOOKUP(3,$AQ$1:$AS$6,3,FALSE)</f>
        <v>a</v>
      </c>
      <c r="CJ3" s="5">
        <f t="shared" si="24"/>
      </c>
      <c r="CK3" s="5">
        <f ca="1" t="shared" si="17"/>
        <v>-5</v>
      </c>
      <c r="CL3" s="18" t="str">
        <f>VLOOKUP(4,$AQ$1:$AS$6,3,FALSE)</f>
        <v>c</v>
      </c>
      <c r="CM3" s="17">
        <f ca="1" t="shared" si="18"/>
        <v>10</v>
      </c>
      <c r="CN3" s="5" t="str">
        <f t="shared" si="25"/>
        <v>a</v>
      </c>
      <c r="CO3" s="5">
        <f t="shared" si="26"/>
      </c>
      <c r="CP3" s="5">
        <f ca="1" t="shared" si="19"/>
        <v>-3</v>
      </c>
      <c r="CQ3" s="18" t="str">
        <f t="shared" si="27"/>
        <v>c</v>
      </c>
      <c r="CR3" s="17">
        <f t="shared" si="28"/>
        <v>13</v>
      </c>
      <c r="CS3" s="18">
        <f aca="true" t="shared" si="38" ref="CS3:CS12">CK3+CP3</f>
        <v>-8</v>
      </c>
      <c r="CT3" s="17">
        <f t="shared" si="29"/>
        <v>-7</v>
      </c>
      <c r="CU3" s="18">
        <f t="shared" si="30"/>
        <v>-2</v>
      </c>
      <c r="CV3" s="5" t="str">
        <f t="shared" si="31"/>
        <v>3a-5c     ,     10a-3c</v>
      </c>
      <c r="CW3" s="5" t="str">
        <f t="shared" si="32"/>
        <v>13a-8c</v>
      </c>
      <c r="CX3" s="6" t="str">
        <f t="shared" si="33"/>
        <v>-7a-2c</v>
      </c>
      <c r="CY3" s="4">
        <f aca="true" t="shared" si="39" ref="CY3:CY18">RANK(CZ3,CZ$1:CZ$65536,)</f>
        <v>1</v>
      </c>
      <c r="CZ3" s="5">
        <f aca="true" ca="1" t="shared" si="40" ref="CZ3:CZ18">RAND()</f>
        <v>0.8078007459606988</v>
      </c>
      <c r="DA3" s="5">
        <f t="shared" si="34"/>
        <v>-9</v>
      </c>
      <c r="DB3" s="5">
        <f t="shared" si="35"/>
        <v>-8</v>
      </c>
      <c r="DC3" s="5" t="str">
        <f t="shared" si="36"/>
        <v>-9x-8y</v>
      </c>
      <c r="DD3" s="6">
        <f t="shared" si="37"/>
        <v>-114</v>
      </c>
    </row>
    <row r="4" spans="1:108" ht="13.5">
      <c r="A4" s="4">
        <f>RANK(B4,B:B,)</f>
        <v>3</v>
      </c>
      <c r="B4" s="5">
        <f ca="1">RAND()</f>
        <v>0.7293015702237584</v>
      </c>
      <c r="C4" s="5">
        <v>4</v>
      </c>
      <c r="D4" s="6" t="str">
        <f>CONCATENATE(VLOOKUP(C4,Sheet3!$C:$E,3,FALSE),VLOOKUP(C4,Sheet3!$I:$K,3,FALSE))</f>
        <v>2z-5z³</v>
      </c>
      <c r="E4" s="4">
        <f>RANK(F4,F:F,)</f>
        <v>1</v>
      </c>
      <c r="F4" s="5">
        <f ca="1">RAND()</f>
        <v>0.8835920053170734</v>
      </c>
      <c r="G4" s="5">
        <v>4</v>
      </c>
      <c r="H4" s="6" t="str">
        <f>CONCATENATE(VLOOKUP(9,Sheet3!$C:$E,3,FALSE),VLOOKUP(9,Sheet3!$I:$K,3,FALSE))</f>
        <v>2x²-3a²</v>
      </c>
      <c r="I4" s="4">
        <f aca="true" t="shared" si="41" ref="I4:I12">RANK(J4,J$1:J$65536,)</f>
        <v>11</v>
      </c>
      <c r="J4" s="5">
        <f aca="true" ca="1" t="shared" si="42" ref="J4:J12">RAND()</f>
        <v>0.07915474162171954</v>
      </c>
      <c r="K4" s="5">
        <v>4</v>
      </c>
      <c r="L4" s="5" t="str">
        <f>CONCATENATE(VLOOKUP(I4,Sheet3!$O:$Q,3,FALSE),"-",VLOOKUP(K4,Sheet3!$V:$X,3,FALSE))</f>
        <v>3c-7z²</v>
      </c>
      <c r="M4" s="6" t="s">
        <v>13</v>
      </c>
      <c r="N4" s="4">
        <f aca="true" t="shared" si="43" ref="N4:N12">RANK(O4,O$1:O$65536,)</f>
        <v>1</v>
      </c>
      <c r="O4" s="5">
        <f aca="true" ca="1" t="shared" si="44" ref="O4:O12">RAND()</f>
        <v>0.9637660667192671</v>
      </c>
      <c r="P4" s="5" t="str">
        <f t="shared" si="20"/>
        <v>9az-7az+7b</v>
      </c>
      <c r="Q4" s="5" t="str">
        <f>VLOOKUP(N4,Sheet3!$AJ:$AO,3,FALSE)</f>
        <v>9az</v>
      </c>
      <c r="R4" s="5" t="str">
        <f ca="1" t="shared" si="0"/>
        <v>-</v>
      </c>
      <c r="S4" s="5" t="str">
        <f>VLOOKUP(N4,Sheet3!$AJ:$AP,7,FALSE)</f>
        <v>7az</v>
      </c>
      <c r="T4" s="5" t="str">
        <f ca="1" t="shared" si="1"/>
        <v>+</v>
      </c>
      <c r="U4" s="5" t="str">
        <f>VLOOKUP(N4,Sheet3!$O:$T,3,FALSE)</f>
        <v>7b</v>
      </c>
      <c r="V4" s="5"/>
      <c r="W4" s="5"/>
      <c r="X4" s="6" t="str">
        <f>CONCATENATE(Q4,"と",IF(R4="-",R4,""),S4)</f>
        <v>9azと-7az</v>
      </c>
      <c r="Y4" s="4">
        <f t="shared" si="2"/>
        <v>2</v>
      </c>
      <c r="Z4" s="5">
        <f aca="true" ca="1" t="shared" si="45" ref="Z4:Z9">RAND()</f>
        <v>0.9634879996500378</v>
      </c>
      <c r="AA4" s="5" t="s">
        <v>5</v>
      </c>
      <c r="AB4" s="5">
        <f ca="1" t="shared" si="21"/>
        <v>-4</v>
      </c>
      <c r="AC4" s="5" t="str">
        <f t="shared" si="3"/>
        <v>-4x</v>
      </c>
      <c r="AD4" s="6">
        <f>IF(OR(AB4+AB5+AB6=0,AB4+AB5+AB6=1,AB4+AB5+AB6=-1),"",AB4+AB5+AB6)</f>
        <v>8</v>
      </c>
      <c r="AE4" s="4">
        <f t="shared" si="4"/>
        <v>1</v>
      </c>
      <c r="AF4" s="5">
        <f ca="1" t="shared" si="5"/>
        <v>0.7257776146124524</v>
      </c>
      <c r="AG4" s="5" t="s">
        <v>6</v>
      </c>
      <c r="AH4" s="5">
        <f ca="1" t="shared" si="6"/>
        <v>10</v>
      </c>
      <c r="AI4" s="5" t="str">
        <f>CONCATENATE(IF(AND(AH4&gt;1,AE4&gt;1),"+",""),AH4,VLOOKUP(2,$AE$1:$AH$6,3,FALSE))</f>
        <v>10a</v>
      </c>
      <c r="AJ4" s="6">
        <f>IF(OR(AH4+AH5+AH6=0,AH4+AH5+AH6=1,AH4+AH5+AH6=-1),"",AH4+AH5+AH6)</f>
        <v>20</v>
      </c>
      <c r="AK4" s="4">
        <f t="shared" si="7"/>
        <v>4</v>
      </c>
      <c r="AL4" s="5">
        <f ca="1" t="shared" si="8"/>
        <v>0.5575438418797423</v>
      </c>
      <c r="AM4" s="5" t="s">
        <v>5</v>
      </c>
      <c r="AN4" s="5">
        <f ca="1" t="shared" si="22"/>
        <v>-4</v>
      </c>
      <c r="AO4" s="5" t="str">
        <f>CONCATENATE(IF(AND(AN4&gt;1,AK4&gt;1),"+",""),AN4,VLOOKUP(2,$AK$1:$AN$7,3,FALSE))</f>
        <v>-4y</v>
      </c>
      <c r="AP4" s="6">
        <f>IF(OR(AN4+AN5=0,AN4+AN5=1,AN4+AN5=-1),"",AN4+AN5)</f>
        <v>-10</v>
      </c>
      <c r="AQ4" s="4">
        <f t="shared" si="9"/>
        <v>6</v>
      </c>
      <c r="AR4" s="5">
        <f ca="1" t="shared" si="10"/>
        <v>0.12095490274777765</v>
      </c>
      <c r="AS4" s="6" t="s">
        <v>5</v>
      </c>
      <c r="AT4" s="4">
        <f t="shared" si="11"/>
        <v>4</v>
      </c>
      <c r="AU4" s="5">
        <f ca="1" t="shared" si="12"/>
        <v>0.46881004401997295</v>
      </c>
      <c r="AV4" s="6">
        <f ca="1">IF(RAND()&gt;0.5,5,-5)</f>
        <v>-5</v>
      </c>
      <c r="AW4" s="4">
        <f t="shared" si="13"/>
        <v>6</v>
      </c>
      <c r="AX4" s="5">
        <f ca="1" t="shared" si="14"/>
        <v>0.03168473916448389</v>
      </c>
      <c r="AY4" s="5" t="str">
        <f>CONCATENATE(VLOOKUP(6,$AT$1:$AV$9,3,FALSE),VLOOKUP(2,$AQ$1:$AS$6,3,FALSE),VLOOKUP(1,$AQ$1:$AS$6,3,FALSE),IF(VLOOKUP(7,$AT$1:$AV$9,3,FALSE)&lt;0,"","+"),VLOOKUP(7,$AT$1:$AV$9,3,FALSE),VLOOKUP(6,$AQ$1:$AS$6,3,FALSE))</f>
        <v>-6by+7x</v>
      </c>
      <c r="AZ4" s="6" t="str">
        <f t="shared" si="15"/>
        <v>(カ)</v>
      </c>
      <c r="BA4" s="4">
        <f>RANK(BB4,BB:BB,)</f>
        <v>5</v>
      </c>
      <c r="BB4" s="5">
        <f ca="1">RAND()</f>
        <v>0.04529699408649135</v>
      </c>
      <c r="BC4" s="5">
        <f>VLOOKUP(5,$AT$1:$AV$9,3,FALSE)</f>
        <v>-9</v>
      </c>
      <c r="BD4" s="5" t="str">
        <f>VLOOKUP(BA4,$AQ$1:$AS$6,3,FALSE)</f>
        <v>z</v>
      </c>
      <c r="BE4" s="5" t="str">
        <f>AS7</f>
        <v>²</v>
      </c>
      <c r="BF4" s="5">
        <f>IF(BG4&gt;1,"+","")</f>
      </c>
      <c r="BG4" s="5">
        <f>VLOOKUP(4,$AT$1:$AV$9,3,FALSE)</f>
        <v>-5</v>
      </c>
      <c r="BH4" s="5" t="str">
        <f>BD4</f>
        <v>z</v>
      </c>
      <c r="BI4" s="5"/>
      <c r="BJ4" s="5" t="str">
        <f>IF(BK4&gt;1,"+","")</f>
        <v>+</v>
      </c>
      <c r="BK4" s="5">
        <f>VLOOKUP(9,$AT$1:$AV$9,3,FALSE)</f>
        <v>8</v>
      </c>
      <c r="BL4" s="5" t="str">
        <f>BD4</f>
        <v>z</v>
      </c>
      <c r="BM4" s="5" t="str">
        <f>AS7</f>
        <v>²</v>
      </c>
      <c r="BN4" s="5" t="str">
        <f>CONCATENATE(BC4,BD4,BE4,BF4,BG4,BH4,BI4,BJ4,BK4,BL4,BM4)</f>
        <v>-9z²-5z+8z²</v>
      </c>
      <c r="BO4" s="6" t="str">
        <f>CONCATENATE(BG4,BH4,IF(BC4+BK4&gt;0,"+",""),IF(BC4+BK4=1,"",IF(BC4+BK4=-1,"-",BC4+BK4)),BD4,BE4)</f>
        <v>-5z-z²</v>
      </c>
      <c r="BP4" s="4">
        <f aca="true" t="shared" si="46" ref="BP4:BP12">RANK(BQ4,BQ$1:BQ$65536,)</f>
        <v>3</v>
      </c>
      <c r="BQ4" s="5">
        <f aca="true" ca="1" t="shared" si="47" ref="BQ4:BQ12">RAND()</f>
        <v>0.7040468031442464</v>
      </c>
      <c r="BR4" s="5">
        <f>VLOOKUP(4,$AT$1:$AV$9,3,FALSE)</f>
        <v>-5</v>
      </c>
      <c r="BS4" s="5" t="str">
        <f>VLOOKUP(4,$AQ$1:$AS$6,3,FALSE)</f>
        <v>c</v>
      </c>
      <c r="BT4" s="5" t="str">
        <f>VLOOKUP(1,$AQ$1:$AS$6,3,FALSE)</f>
        <v>y</v>
      </c>
      <c r="BU4" s="5">
        <f aca="true" t="shared" si="48" ref="BU4:BU9">IF(BV4&gt;1,"+","")</f>
      </c>
      <c r="BV4" s="5">
        <f>VLOOKUP(8,$AT$1:$AV$9,3,FALSE)</f>
        <v>-3</v>
      </c>
      <c r="BW4" s="5"/>
      <c r="BX4" s="5"/>
      <c r="BY4" s="5"/>
      <c r="BZ4" s="5"/>
      <c r="CA4" s="5"/>
      <c r="CB4" s="5"/>
      <c r="CC4" s="5" t="str">
        <f t="shared" si="23"/>
        <v>-5cy-3</v>
      </c>
      <c r="CD4" s="5" t="s">
        <v>39</v>
      </c>
      <c r="CE4" s="6" t="s">
        <v>13</v>
      </c>
      <c r="CF4" s="4">
        <f aca="true" t="shared" si="49" ref="CF4:CF18">RANK(CG4,CG$1:CG$65536,)</f>
        <v>2</v>
      </c>
      <c r="CG4" s="5">
        <f aca="true" ca="1" t="shared" si="50" ref="CG4:CG18">RAND()</f>
        <v>0.8138222251297018</v>
      </c>
      <c r="CH4" s="17">
        <f ca="1" t="shared" si="16"/>
        <v>7</v>
      </c>
      <c r="CI4" s="5" t="str">
        <f>VLOOKUP(4,$AQ$1:$AS$6,3,FALSE)</f>
        <v>c</v>
      </c>
      <c r="CJ4" s="5">
        <f t="shared" si="24"/>
      </c>
      <c r="CK4" s="5">
        <f ca="1" t="shared" si="17"/>
        <v>-4</v>
      </c>
      <c r="CL4" s="18" t="str">
        <f>VLOOKUP(5,$AQ$1:$AS$6,3,FALSE)</f>
        <v>z</v>
      </c>
      <c r="CM4" s="17">
        <f ca="1" t="shared" si="18"/>
        <v>3</v>
      </c>
      <c r="CN4" s="5" t="str">
        <f t="shared" si="25"/>
        <v>c</v>
      </c>
      <c r="CO4" s="5">
        <f t="shared" si="26"/>
      </c>
      <c r="CP4" s="5">
        <f ca="1" t="shared" si="19"/>
        <v>-4</v>
      </c>
      <c r="CQ4" s="18" t="str">
        <f t="shared" si="27"/>
        <v>z</v>
      </c>
      <c r="CR4" s="17">
        <f t="shared" si="28"/>
        <v>10</v>
      </c>
      <c r="CS4" s="18">
        <f t="shared" si="38"/>
        <v>-8</v>
      </c>
      <c r="CT4" s="17">
        <f t="shared" si="29"/>
        <v>4</v>
      </c>
      <c r="CU4" s="18">
        <f t="shared" si="30"/>
        <v>0</v>
      </c>
      <c r="CV4" s="5" t="str">
        <f t="shared" si="31"/>
        <v>7c-4z     ,     3c-4z</v>
      </c>
      <c r="CW4" s="5" t="str">
        <f t="shared" si="32"/>
        <v>10c-8z</v>
      </c>
      <c r="CX4" s="6" t="str">
        <f t="shared" si="33"/>
        <v>4c</v>
      </c>
      <c r="CY4" s="4">
        <f t="shared" si="39"/>
        <v>13</v>
      </c>
      <c r="CZ4" s="5">
        <f ca="1" t="shared" si="40"/>
        <v>0.27524785837032795</v>
      </c>
      <c r="DA4" s="5">
        <f t="shared" si="34"/>
        <v>4</v>
      </c>
      <c r="DB4" s="5">
        <f t="shared" si="35"/>
        <v>-3</v>
      </c>
      <c r="DC4" s="5" t="str">
        <f t="shared" si="36"/>
        <v>4x-3y</v>
      </c>
      <c r="DD4" s="6">
        <f t="shared" si="37"/>
        <v>31</v>
      </c>
    </row>
    <row r="5" spans="1:108" ht="14.25" thickBot="1">
      <c r="A5" s="7">
        <f>RANK(B5,B:B,)</f>
        <v>1</v>
      </c>
      <c r="B5" s="8">
        <f ca="1">RAND()</f>
        <v>0.8757030269965631</v>
      </c>
      <c r="C5" s="8">
        <v>5</v>
      </c>
      <c r="D5" s="9" t="str">
        <f>CONCATENATE(VLOOKUP(C5,Sheet3!$I:$K,3,FALSE),"+",VLOOKUP(C5,Sheet3!$C:$E,3,FALSE))</f>
        <v>-4y²+3z²</v>
      </c>
      <c r="E5" s="7">
        <f>RANK(F5,F:F,)</f>
        <v>5</v>
      </c>
      <c r="F5" s="8">
        <f ca="1">RAND()</f>
        <v>0.28213309488184635</v>
      </c>
      <c r="G5" s="8">
        <v>5</v>
      </c>
      <c r="H5" s="9" t="str">
        <f>CONCATENATE(VLOOKUP(10,Sheet3!$I:$K,3,FALSE),"+",VLOOKUP(10,Sheet3!$C:$E,3,FALSE))</f>
        <v>-8a+3a</v>
      </c>
      <c r="I5" s="4">
        <f t="shared" si="41"/>
        <v>4</v>
      </c>
      <c r="J5" s="5">
        <f ca="1" t="shared" si="42"/>
        <v>0.5224056343375516</v>
      </c>
      <c r="K5" s="5">
        <v>5</v>
      </c>
      <c r="L5" s="5" t="str">
        <f>CONCATENATE(VLOOKUP(I5,Sheet3!$O:$Q,3,FALSE),"+",VLOOKUP(K5,Sheet3!$AJ:$AL,3,FALSE))</f>
        <v>8b+2xy</v>
      </c>
      <c r="M5" s="6" t="s">
        <v>13</v>
      </c>
      <c r="N5" s="4">
        <f t="shared" si="43"/>
        <v>8</v>
      </c>
      <c r="O5" s="5">
        <f ca="1" t="shared" si="44"/>
        <v>0.40412538242759855</v>
      </c>
      <c r="P5" s="5" t="str">
        <f t="shared" si="20"/>
        <v>8a²-4a-5a</v>
      </c>
      <c r="Q5" s="5" t="str">
        <f>VLOOKUP(N5,Sheet3!$V:$AB,7,FALSE)</f>
        <v>8a²</v>
      </c>
      <c r="R5" s="5" t="str">
        <f ca="1" t="shared" si="0"/>
        <v>-</v>
      </c>
      <c r="S5" s="5" t="str">
        <f>VLOOKUP(N5,Sheet3!$O:$T,3,FALSE)</f>
        <v>4a</v>
      </c>
      <c r="T5" s="5" t="str">
        <f ca="1" t="shared" si="1"/>
        <v>-</v>
      </c>
      <c r="U5" s="5" t="str">
        <f>VLOOKUP(N5,Sheet3!$O:$U,7,FALSE)</f>
        <v>5a</v>
      </c>
      <c r="V5" s="5"/>
      <c r="W5" s="5"/>
      <c r="X5" s="6" t="str">
        <f>CONCATENATE(IF(R5="-",R5,""),S5,"と",IF(T5="-",T5,""),U5)</f>
        <v>-4aと-5a</v>
      </c>
      <c r="Y5" s="4">
        <f t="shared" si="2"/>
        <v>4</v>
      </c>
      <c r="Z5" s="5">
        <f ca="1" t="shared" si="45"/>
        <v>0.7544223455390737</v>
      </c>
      <c r="AA5" s="5" t="s">
        <v>6</v>
      </c>
      <c r="AB5" s="5">
        <f ca="1" t="shared" si="21"/>
        <v>6</v>
      </c>
      <c r="AC5" s="5" t="str">
        <f t="shared" si="3"/>
        <v>+6x</v>
      </c>
      <c r="AD5" s="6" t="str">
        <f>IF(AB4+AB5+AB6=0,"",VLOOKUP(2,$Y$1:$AB$9,3,FALSE))</f>
        <v>x</v>
      </c>
      <c r="AE5" s="4">
        <f t="shared" si="4"/>
        <v>3</v>
      </c>
      <c r="AF5" s="5">
        <f ca="1" t="shared" si="5"/>
        <v>0.4445379567862249</v>
      </c>
      <c r="AG5" s="5" t="s">
        <v>24</v>
      </c>
      <c r="AH5" s="5">
        <f ca="1" t="shared" si="6"/>
        <v>6</v>
      </c>
      <c r="AI5" s="5" t="str">
        <f>CONCATENATE(IF(AND(AH5&gt;1,AE5&gt;1),"+",""),AH5,VLOOKUP(2,$AE$1:$AH$6,3,FALSE))</f>
        <v>+6a</v>
      </c>
      <c r="AJ5" s="6" t="str">
        <f>IF(AH4+AH5+AH6=0,"",VLOOKUP(2,AE1:AH6,3,FALSE))</f>
        <v>a</v>
      </c>
      <c r="AK5" s="4">
        <f t="shared" si="7"/>
        <v>2</v>
      </c>
      <c r="AL5" s="5">
        <f ca="1" t="shared" si="8"/>
        <v>0.6442876598511607</v>
      </c>
      <c r="AM5" s="5" t="s">
        <v>6</v>
      </c>
      <c r="AN5" s="5">
        <f ca="1" t="shared" si="22"/>
        <v>-6</v>
      </c>
      <c r="AO5" s="5" t="str">
        <f>CONCATENATE(IF(AND(AN5&gt;1,AK5&gt;1),"+",""),AN5,VLOOKUP(2,$AK$1:$AN$7,3,FALSE))</f>
        <v>-6y</v>
      </c>
      <c r="AP5" s="6" t="str">
        <f>IF(AN4+AN5=0,"",VLOOKUP(2,AK1:AN7,3,FALSE))</f>
        <v>y</v>
      </c>
      <c r="AQ5" s="4">
        <f t="shared" si="9"/>
        <v>1</v>
      </c>
      <c r="AR5" s="5">
        <f ca="1" t="shared" si="10"/>
        <v>0.6542450190400533</v>
      </c>
      <c r="AS5" s="6" t="s">
        <v>6</v>
      </c>
      <c r="AT5" s="4">
        <f t="shared" si="11"/>
        <v>6</v>
      </c>
      <c r="AU5" s="5">
        <f ca="1" t="shared" si="12"/>
        <v>0.3342296613083624</v>
      </c>
      <c r="AV5" s="6">
        <f ca="1">IF(RAND()&gt;0.5,6,-6)</f>
        <v>-6</v>
      </c>
      <c r="AW5" s="4">
        <f t="shared" si="13"/>
        <v>5</v>
      </c>
      <c r="AX5" s="5">
        <f ca="1" t="shared" si="14"/>
        <v>0.042432327754623245</v>
      </c>
      <c r="AY5" s="5" t="str">
        <f>CONCATENATE(VLOOKUP(8,$AT$1:$AV$9,3,FALSE),VLOOKUP(5,$AQ$1:$AS$6,3,FALSE),"²",IF(VLOOKUP(9,$AT$1:$AV$9,3,FALSE)&lt;0,"","+"),VLOOKUP(9,$AT$1:$AV$9,3,FALSE),VLOOKUP(5,$AQ$1:$AS$6,3,FALSE),IF(VLOOKUP(1,$AT$1:$AV$9,3,FALSE)&lt;0,"","+"),VLOOKUP(1,$AT$1:$AV$9,3,FALSE),VLOOKUP(2,$AQ$1:$AS$6,3,FALSE))</f>
        <v>-3z²+8z+2b</v>
      </c>
      <c r="AZ5" s="6" t="str">
        <f t="shared" si="15"/>
        <v>(オ)</v>
      </c>
      <c r="BA5" s="7">
        <f>RANK(BB5,BB:BB,)</f>
        <v>1</v>
      </c>
      <c r="BB5" s="8">
        <f ca="1">RAND()</f>
        <v>0.8983243210984295</v>
      </c>
      <c r="BC5" s="8">
        <f>VLOOKUP(6,$AT$1:$AV$9,3,FALSE)</f>
        <v>-6</v>
      </c>
      <c r="BD5" s="8" t="str">
        <f>VLOOKUP(BA5,$AQ$1:$AS$6,3,FALSE)</f>
        <v>y</v>
      </c>
      <c r="BE5" s="8"/>
      <c r="BF5" s="8">
        <f>IF(BG5&gt;1,"+","")</f>
      </c>
      <c r="BG5" s="8">
        <f>VLOOKUP(5,$AT$1:$AV$9,3,FALSE)</f>
        <v>-9</v>
      </c>
      <c r="BH5" s="8" t="str">
        <f>BD5</f>
        <v>y</v>
      </c>
      <c r="BI5" s="8" t="str">
        <f>AS8</f>
        <v>³</v>
      </c>
      <c r="BJ5" s="8" t="str">
        <f>IF(BK5&gt;1,"+","")</f>
        <v>+</v>
      </c>
      <c r="BK5" s="8">
        <f>VLOOKUP(1,$AT$1:$AV$9,3,FALSE)</f>
        <v>2</v>
      </c>
      <c r="BL5" s="8" t="str">
        <f>BD5</f>
        <v>y</v>
      </c>
      <c r="BM5" s="8" t="str">
        <f>AS8</f>
        <v>³</v>
      </c>
      <c r="BN5" s="8" t="str">
        <f>CONCATENATE(BC5,BD5,BE5,BF5,BG5,BH5,BI5,BJ5,BK5,BL5,BM5)</f>
        <v>-6y-9y³+2y³</v>
      </c>
      <c r="BO5" s="9" t="str">
        <f>CONCATENATE(BC5,BD5,BE5,IF(BG5+BK5&gt;0,"+",""),IF(BG5+BK5=1,"",IF(BG5+BK5=-1,"-",BG5+BK5)),BD5,BI5)</f>
        <v>-6y-7y³</v>
      </c>
      <c r="BP5" s="4">
        <f t="shared" si="46"/>
        <v>6</v>
      </c>
      <c r="BQ5" s="5">
        <f ca="1" t="shared" si="47"/>
        <v>0.6542776551849725</v>
      </c>
      <c r="BR5" s="5">
        <f>VLOOKUP(5,$AT$1:$AV$9,3,FALSE)</f>
        <v>-9</v>
      </c>
      <c r="BS5" s="5" t="str">
        <f>VLOOKUP(5,$AQ$1:$AS$6,3,FALSE)</f>
        <v>z</v>
      </c>
      <c r="BT5" s="5" t="str">
        <f>VLOOKUP(2,$AQ$1:$AS$6,3,FALSE)</f>
        <v>b</v>
      </c>
      <c r="BU5" s="5" t="str">
        <f t="shared" si="48"/>
        <v>+</v>
      </c>
      <c r="BV5" s="5">
        <f>VLOOKUP(9,$AT$1:$AV$9,3,FALSE)</f>
        <v>8</v>
      </c>
      <c r="BW5" s="5" t="str">
        <f>VLOOKUP(2,$AQ$1:$AS$6,3,FALSE)</f>
        <v>b</v>
      </c>
      <c r="BX5" s="5"/>
      <c r="BY5" s="5"/>
      <c r="BZ5" s="5"/>
      <c r="CA5" s="5"/>
      <c r="CB5" s="5"/>
      <c r="CC5" s="5" t="str">
        <f t="shared" si="23"/>
        <v>-9zb+8b</v>
      </c>
      <c r="CD5" s="5" t="s">
        <v>39</v>
      </c>
      <c r="CE5" s="6" t="s">
        <v>13</v>
      </c>
      <c r="CF5" s="4">
        <f t="shared" si="49"/>
        <v>15</v>
      </c>
      <c r="CG5" s="5">
        <f ca="1" t="shared" si="50"/>
        <v>0.22860177220660072</v>
      </c>
      <c r="CH5" s="17">
        <f ca="1" t="shared" si="16"/>
        <v>9</v>
      </c>
      <c r="CI5" s="5" t="str">
        <f>VLOOKUP(5,$AQ$1:$AS$6,3,FALSE)</f>
        <v>z</v>
      </c>
      <c r="CJ5" s="5">
        <f t="shared" si="24"/>
      </c>
      <c r="CK5" s="5">
        <f ca="1" t="shared" si="17"/>
        <v>-8</v>
      </c>
      <c r="CL5" s="18" t="str">
        <f>VLOOKUP(6,$AQ$1:$AS$6,3,FALSE)</f>
        <v>x</v>
      </c>
      <c r="CM5" s="17">
        <f ca="1" t="shared" si="18"/>
        <v>6</v>
      </c>
      <c r="CN5" s="5" t="str">
        <f t="shared" si="25"/>
        <v>z</v>
      </c>
      <c r="CO5" s="5">
        <f t="shared" si="26"/>
      </c>
      <c r="CP5" s="5">
        <f ca="1" t="shared" si="19"/>
        <v>-8</v>
      </c>
      <c r="CQ5" s="18" t="str">
        <f t="shared" si="27"/>
        <v>x</v>
      </c>
      <c r="CR5" s="17">
        <f t="shared" si="28"/>
        <v>15</v>
      </c>
      <c r="CS5" s="18">
        <f t="shared" si="38"/>
        <v>-16</v>
      </c>
      <c r="CT5" s="17">
        <f t="shared" si="29"/>
        <v>3</v>
      </c>
      <c r="CU5" s="18">
        <f t="shared" si="30"/>
        <v>0</v>
      </c>
      <c r="CV5" s="5" t="str">
        <f t="shared" si="31"/>
        <v>9z-8x     ,     6z-8x</v>
      </c>
      <c r="CW5" s="5" t="str">
        <f t="shared" si="32"/>
        <v>15z-16x</v>
      </c>
      <c r="CX5" s="6" t="str">
        <f t="shared" si="33"/>
        <v>3z</v>
      </c>
      <c r="CY5" s="4">
        <f t="shared" si="39"/>
        <v>2</v>
      </c>
      <c r="CZ5" s="5">
        <f ca="1" t="shared" si="40"/>
        <v>0.7774476676044444</v>
      </c>
      <c r="DA5" s="5">
        <f t="shared" si="34"/>
        <v>7</v>
      </c>
      <c r="DB5" s="5">
        <f t="shared" si="35"/>
        <v>-4</v>
      </c>
      <c r="DC5" s="5" t="str">
        <f t="shared" si="36"/>
        <v>7x-4y</v>
      </c>
      <c r="DD5" s="6">
        <f t="shared" si="37"/>
        <v>58</v>
      </c>
    </row>
    <row r="6" spans="9:108" ht="15" thickBot="1" thickTop="1">
      <c r="I6" s="4">
        <f t="shared" si="41"/>
        <v>5</v>
      </c>
      <c r="J6" s="5">
        <f ca="1" t="shared" si="42"/>
        <v>0.4627197189724592</v>
      </c>
      <c r="K6" s="5">
        <v>6</v>
      </c>
      <c r="L6" s="5" t="str">
        <f>CONCATENATE(VLOOKUP(I6,Sheet3!$AJ:$AL,3,FALSE),"-",VLOOKUP(K6,Sheet3!$O:$Q,3,FALSE))</f>
        <v>2xy-5z</v>
      </c>
      <c r="M6" s="6" t="s">
        <v>13</v>
      </c>
      <c r="N6" s="4">
        <f t="shared" si="43"/>
        <v>11</v>
      </c>
      <c r="O6" s="5">
        <f ca="1" t="shared" si="44"/>
        <v>0.2492398275084966</v>
      </c>
      <c r="P6" s="5" t="str">
        <f t="shared" si="20"/>
        <v>5b²-6b²-10cz</v>
      </c>
      <c r="Q6" s="5" t="str">
        <f>VLOOKUP(N6,Sheet3!$V:$AB,7,FALSE)</f>
        <v>5b²</v>
      </c>
      <c r="R6" s="5" t="str">
        <f ca="1" t="shared" si="0"/>
        <v>-</v>
      </c>
      <c r="S6" s="5" t="str">
        <f>VLOOKUP(N6,Sheet3!$V:$AA,3,FALSE)</f>
        <v>6b²</v>
      </c>
      <c r="T6" s="5" t="str">
        <f ca="1" t="shared" si="1"/>
        <v>-</v>
      </c>
      <c r="U6" s="5" t="str">
        <f>VLOOKUP(N6,Sheet3!$AJ:$AP,7,FALSE)</f>
        <v>10cz</v>
      </c>
      <c r="V6" s="5"/>
      <c r="W6" s="5"/>
      <c r="X6" s="6" t="str">
        <f>CONCATENATE(Q6,"と",IF(R6="-",R6,""),S6)</f>
        <v>5b²と-6b²</v>
      </c>
      <c r="Y6" s="4">
        <f t="shared" si="2"/>
        <v>6</v>
      </c>
      <c r="Z6" s="5">
        <f ca="1" t="shared" si="45"/>
        <v>0.6896264184152703</v>
      </c>
      <c r="AA6" s="5" t="s">
        <v>7</v>
      </c>
      <c r="AB6" s="5">
        <f ca="1" t="shared" si="21"/>
        <v>6</v>
      </c>
      <c r="AC6" s="5" t="str">
        <f t="shared" si="3"/>
        <v>+6x</v>
      </c>
      <c r="AD6" s="6" t="str">
        <f>IF(AND(AD2="",AD5=""),"",IF(AB7+AB8+AB9&gt;1,"+",""))</f>
        <v>+</v>
      </c>
      <c r="AE6" s="4">
        <f t="shared" si="4"/>
        <v>6</v>
      </c>
      <c r="AF6" s="5">
        <f ca="1" t="shared" si="5"/>
        <v>0.21355845843732024</v>
      </c>
      <c r="AG6" s="5" t="s">
        <v>29</v>
      </c>
      <c r="AH6" s="5">
        <f ca="1" t="shared" si="6"/>
        <v>4</v>
      </c>
      <c r="AI6" s="5" t="str">
        <f>CONCATENATE(IF(AND(AH6&gt;1,AE6&gt;1),"+",""),AH6,VLOOKUP(2,$AE$1:$AH$6,3,FALSE))</f>
        <v>+4a</v>
      </c>
      <c r="AJ6" s="6">
        <f>IF(AND(AJ2="",AJ5=""),"",IF(AH7+AH8+AH9&gt;1,"+",""))</f>
      </c>
      <c r="AK6" s="4">
        <f t="shared" si="7"/>
        <v>6</v>
      </c>
      <c r="AL6" s="5">
        <f ca="1" t="shared" si="8"/>
        <v>0.2576760350123033</v>
      </c>
      <c r="AM6" s="5" t="s">
        <v>7</v>
      </c>
      <c r="AN6" s="5">
        <f ca="1" t="shared" si="22"/>
        <v>10</v>
      </c>
      <c r="AO6" s="5" t="str">
        <f>CONCATENATE(IF(AND(AN6&gt;1,AK6&gt;1),"+",""),AN6,VLOOKUP(3,$AK$1:$AN$7,3,FALSE))</f>
        <v>+10ax</v>
      </c>
      <c r="AP6" s="6" t="str">
        <f>IF(AND(AP2="",AP5=""),"",IF(AN6+AN7&gt;1,"+",""))</f>
        <v>+</v>
      </c>
      <c r="AQ6" s="7">
        <f t="shared" si="9"/>
        <v>5</v>
      </c>
      <c r="AR6" s="8">
        <f ca="1" t="shared" si="10"/>
        <v>0.22283873398425325</v>
      </c>
      <c r="AS6" s="9" t="s">
        <v>7</v>
      </c>
      <c r="AT6" s="4">
        <f t="shared" si="11"/>
        <v>7</v>
      </c>
      <c r="AU6" s="5">
        <f ca="1" t="shared" si="12"/>
        <v>0.2681271002013439</v>
      </c>
      <c r="AV6" s="6">
        <f ca="1">IF(RAND()&gt;0.5,7,-7)</f>
        <v>7</v>
      </c>
      <c r="AW6" s="7">
        <f t="shared" si="13"/>
        <v>2</v>
      </c>
      <c r="AX6" s="8">
        <f ca="1" t="shared" si="14"/>
        <v>0.6128242635075258</v>
      </c>
      <c r="AY6" s="8" t="str">
        <f>CONCATENATE(VLOOKUP(2,$AT$1:$AV$9,3,FALSE),VLOOKUP(3,$AQ$1:$AS$6,3,FALSE),IF(VLOOKUP(3,$AT$1:$AV$9,3,FALSE)&lt;0,"","+"),VLOOKUP(3,$AT$1:$AV$9,3,FALSE),VLOOKUP(6,$AQ$1:$AS$6,3,FALSE),VLOOKUP(2,$AQ$1:$AS$6,3,FALSE),"²")</f>
        <v>-4a+10xb²</v>
      </c>
      <c r="AZ6" s="9" t="str">
        <f t="shared" si="15"/>
        <v>(イ)</v>
      </c>
      <c r="BP6" s="4">
        <f t="shared" si="46"/>
        <v>7</v>
      </c>
      <c r="BQ6" s="5">
        <f ca="1" t="shared" si="47"/>
        <v>0.6155785976427499</v>
      </c>
      <c r="BR6" s="5">
        <f>VLOOKUP(6,$AT$1:$AV$9,3,FALSE)</f>
        <v>-6</v>
      </c>
      <c r="BS6" s="5" t="str">
        <f>VLOOKUP(6,$AQ$1:$AS$6,3,FALSE)</f>
        <v>x</v>
      </c>
      <c r="BT6" s="5" t="str">
        <f>VLOOKUP(4,$AQ$1:$AS$6,3,FALSE)</f>
        <v>c</v>
      </c>
      <c r="BU6" s="5" t="str">
        <f t="shared" si="48"/>
        <v>+</v>
      </c>
      <c r="BV6" s="5">
        <f>VLOOKUP(1,$AT$1:$AV$9,3,FALSE)</f>
        <v>2</v>
      </c>
      <c r="BW6" s="5" t="str">
        <f>VLOOKUP(6,$AQ$1:$AS$6,3,FALSE)</f>
        <v>x</v>
      </c>
      <c r="BX6" s="5" t="str">
        <f>AS7</f>
        <v>²</v>
      </c>
      <c r="BY6" s="5"/>
      <c r="BZ6" s="5"/>
      <c r="CA6" s="5"/>
      <c r="CB6" s="5"/>
      <c r="CC6" s="5" t="str">
        <f t="shared" si="23"/>
        <v>-6xc+2x²</v>
      </c>
      <c r="CD6" s="5" t="s">
        <v>39</v>
      </c>
      <c r="CE6" s="6" t="s">
        <v>13</v>
      </c>
      <c r="CF6" s="4">
        <f t="shared" si="49"/>
        <v>9</v>
      </c>
      <c r="CG6" s="5">
        <f ca="1" t="shared" si="50"/>
        <v>0.5103855500502088</v>
      </c>
      <c r="CH6" s="17">
        <f ca="1" t="shared" si="16"/>
        <v>3</v>
      </c>
      <c r="CI6" s="5" t="str">
        <f>VLOOKUP(6,$AQ$1:$AS$6,3,FALSE)</f>
        <v>x</v>
      </c>
      <c r="CJ6" s="5" t="str">
        <f t="shared" si="24"/>
        <v>+</v>
      </c>
      <c r="CK6" s="5">
        <f ca="1" t="shared" si="17"/>
        <v>3</v>
      </c>
      <c r="CL6" s="18" t="str">
        <f>VLOOKUP(1,$AQ$1:$AS$6,3,FALSE)</f>
        <v>y</v>
      </c>
      <c r="CM6" s="17">
        <f ca="1" t="shared" si="18"/>
        <v>-8</v>
      </c>
      <c r="CN6" s="5" t="str">
        <f t="shared" si="25"/>
        <v>x</v>
      </c>
      <c r="CO6" s="5" t="str">
        <f t="shared" si="26"/>
        <v>+</v>
      </c>
      <c r="CP6" s="5">
        <f ca="1" t="shared" si="19"/>
        <v>7</v>
      </c>
      <c r="CQ6" s="18" t="str">
        <f t="shared" si="27"/>
        <v>y</v>
      </c>
      <c r="CR6" s="17">
        <f t="shared" si="28"/>
        <v>-5</v>
      </c>
      <c r="CS6" s="18">
        <f t="shared" si="38"/>
        <v>10</v>
      </c>
      <c r="CT6" s="17">
        <f t="shared" si="29"/>
        <v>11</v>
      </c>
      <c r="CU6" s="18">
        <f t="shared" si="30"/>
        <v>-4</v>
      </c>
      <c r="CV6" s="5" t="str">
        <f t="shared" si="31"/>
        <v>3x+3y     ,     -8x+7y</v>
      </c>
      <c r="CW6" s="5" t="str">
        <f t="shared" si="32"/>
        <v>-5x+10y</v>
      </c>
      <c r="CX6" s="6" t="str">
        <f t="shared" si="33"/>
        <v>11x-4y</v>
      </c>
      <c r="CY6" s="4">
        <f t="shared" si="39"/>
        <v>9</v>
      </c>
      <c r="CZ6" s="5">
        <f ca="1" t="shared" si="40"/>
        <v>0.45754113651009565</v>
      </c>
      <c r="DA6" s="5">
        <f t="shared" si="34"/>
        <v>3</v>
      </c>
      <c r="DB6" s="5">
        <f t="shared" si="35"/>
        <v>7</v>
      </c>
      <c r="DC6" s="5" t="str">
        <f t="shared" si="36"/>
        <v>3x+7y</v>
      </c>
      <c r="DD6" s="6">
        <f t="shared" si="37"/>
        <v>51</v>
      </c>
    </row>
    <row r="7" spans="9:108" ht="14.25" thickTop="1">
      <c r="I7" s="4">
        <f t="shared" si="41"/>
        <v>6</v>
      </c>
      <c r="J7" s="5">
        <f ca="1" t="shared" si="42"/>
        <v>0.45814600871073585</v>
      </c>
      <c r="K7" s="5">
        <v>7</v>
      </c>
      <c r="L7" s="5" t="str">
        <f>CONCATENATE(VLOOKUP(I7,Sheet3!$V:$X,3,FALSE),"-",VLOOKUP(K7,Sheet3!$O:$Q,3,FALSE),"+",VLOOKUP(K7,Sheet3!$V:$X,3,FALSE))</f>
        <v>10x²-5x+10y²</v>
      </c>
      <c r="M7" s="6" t="s">
        <v>13</v>
      </c>
      <c r="N7" s="4">
        <f t="shared" si="43"/>
        <v>7</v>
      </c>
      <c r="O7" s="5">
        <f ca="1" t="shared" si="44"/>
        <v>0.5797945243273745</v>
      </c>
      <c r="P7" s="5" t="str">
        <f t="shared" si="20"/>
        <v>6x³+10x³-9x</v>
      </c>
      <c r="Q7" s="5" t="str">
        <f>VLOOKUP(N7,Sheet3!$AC:$AI,7,FALSE)</f>
        <v>6x³</v>
      </c>
      <c r="R7" s="5" t="str">
        <f ca="1" t="shared" si="0"/>
        <v>+</v>
      </c>
      <c r="S7" s="5" t="str">
        <f>VLOOKUP(N7,Sheet3!$AC:$AH,3,FALSE)</f>
        <v>10x³</v>
      </c>
      <c r="T7" s="5" t="str">
        <f ca="1" t="shared" si="1"/>
        <v>-</v>
      </c>
      <c r="U7" s="5" t="str">
        <f>VLOOKUP(N7,Sheet3!$O:$U,7,FALSE)</f>
        <v>9x</v>
      </c>
      <c r="V7" s="5"/>
      <c r="W7" s="5"/>
      <c r="X7" s="6" t="str">
        <f>CONCATENATE(Q7,"と",IF(R7="-",R7,""),S7)</f>
        <v>6x³と10x³</v>
      </c>
      <c r="Y7" s="4">
        <f t="shared" si="2"/>
        <v>3</v>
      </c>
      <c r="Z7" s="5">
        <f ca="1" t="shared" si="45"/>
        <v>0.8543282797749403</v>
      </c>
      <c r="AA7" s="5" t="s">
        <v>24</v>
      </c>
      <c r="AB7" s="5">
        <f ca="1" t="shared" si="21"/>
        <v>5</v>
      </c>
      <c r="AC7" s="5" t="str">
        <f t="shared" si="3"/>
        <v>+5x</v>
      </c>
      <c r="AD7" s="6">
        <f>IF(OR(AB7+AB8+AB9=0,AB7+AB8+AB9=1,AB7+AB8+AB9=-1),"",AB7+AB8+AB9)</f>
        <v>17</v>
      </c>
      <c r="AE7" s="4"/>
      <c r="AF7" s="5"/>
      <c r="AG7" s="5"/>
      <c r="AH7" s="5"/>
      <c r="AI7" s="5"/>
      <c r="AJ7" s="6">
        <f>IF(OR(AH7+AH8+AH9=0,AH7+AH8+AH9=1,AH7+AH8+AH9=-1),"",AH7+AH8+AH9)</f>
      </c>
      <c r="AK7" s="4">
        <f t="shared" si="7"/>
        <v>3</v>
      </c>
      <c r="AL7" s="5">
        <f ca="1" t="shared" si="8"/>
        <v>0.5705390945635473</v>
      </c>
      <c r="AM7" s="5" t="s">
        <v>24</v>
      </c>
      <c r="AN7" s="5">
        <f ca="1" t="shared" si="22"/>
        <v>10</v>
      </c>
      <c r="AO7" s="5" t="str">
        <f>CONCATENATE(IF(AND(AN7&gt;1,AK7&gt;1),"+",""),AN7,VLOOKUP(3,$AK$1:$AN$7,3,FALSE))</f>
        <v>+10ax</v>
      </c>
      <c r="AP7" s="6">
        <f>IF(OR(AN7+AN6=0,AN7+AN6=1,AN7+AN6=-1),"",AN7+AN6)</f>
        <v>20</v>
      </c>
      <c r="AQ7" s="4"/>
      <c r="AR7" s="5"/>
      <c r="AS7" t="s">
        <v>8</v>
      </c>
      <c r="AT7" s="4">
        <f>RANK(AU7,AU:AU,)</f>
        <v>9</v>
      </c>
      <c r="AU7" s="5">
        <f ca="1" t="shared" si="12"/>
        <v>0.16040531308894113</v>
      </c>
      <c r="AV7" s="5">
        <f ca="1">IF(RAND()&gt;0.5,8,-8)</f>
        <v>8</v>
      </c>
      <c r="AW7" s="1"/>
      <c r="AX7" s="2" t="s">
        <v>30</v>
      </c>
      <c r="AY7" s="2" t="str">
        <f>VLOOKUP(1,$AW$1:$AY$6,3,FALSE)</f>
        <v>-5c-9z²</v>
      </c>
      <c r="AZ7" s="3" t="str">
        <f aca="true" t="shared" si="51" ref="AZ7:AZ12">AX7</f>
        <v>(ア)</v>
      </c>
      <c r="BP7" s="4">
        <f t="shared" si="46"/>
        <v>11</v>
      </c>
      <c r="BQ7" s="5">
        <f ca="1" t="shared" si="47"/>
        <v>0.4077079407138502</v>
      </c>
      <c r="BR7" s="5">
        <f>VLOOKUP(7,$AT$1:$AV$9,3,FALSE)</f>
        <v>7</v>
      </c>
      <c r="BS7" s="5" t="str">
        <f>VLOOKUP(1,$AQ$1:$AS$6,3,FALSE)</f>
        <v>y</v>
      </c>
      <c r="BT7" s="5" t="str">
        <f>VLOOKUP(5,$AQ$1:$AS$6,3,FALSE)</f>
        <v>z</v>
      </c>
      <c r="BU7" s="5">
        <f t="shared" si="48"/>
      </c>
      <c r="BV7" s="5">
        <f>VLOOKUP(2,$AT$1:$AV$9,3,FALSE)</f>
        <v>-4</v>
      </c>
      <c r="BW7" s="5">
        <f>IF(BX7&gt;1,"+","")</f>
      </c>
      <c r="BX7" s="5">
        <f>VLOOKUP(6,$AT$1:$AV$9,3,FALSE)</f>
        <v>-6</v>
      </c>
      <c r="BY7" s="5" t="str">
        <f>VLOOKUP(1,$AQ$1:$AS$6,3,FALSE)</f>
        <v>y</v>
      </c>
      <c r="BZ7" s="5"/>
      <c r="CA7" s="5"/>
      <c r="CB7" s="5"/>
      <c r="CC7" s="5" t="str">
        <f t="shared" si="23"/>
        <v>7yz-4-6y</v>
      </c>
      <c r="CD7" s="5" t="s">
        <v>39</v>
      </c>
      <c r="CE7" s="6" t="s">
        <v>13</v>
      </c>
      <c r="CF7" s="4">
        <f t="shared" si="49"/>
        <v>16</v>
      </c>
      <c r="CG7" s="5">
        <f ca="1" t="shared" si="50"/>
        <v>0.21264782169992902</v>
      </c>
      <c r="CH7" s="17">
        <f ca="1" t="shared" si="16"/>
        <v>7</v>
      </c>
      <c r="CI7" s="5" t="str">
        <f>VLOOKUP(1,$AQ$1:$AS$6,3,FALSE)</f>
        <v>y</v>
      </c>
      <c r="CJ7" s="5">
        <f t="shared" si="24"/>
      </c>
      <c r="CK7" s="5">
        <f ca="1" t="shared" si="17"/>
        <v>-6</v>
      </c>
      <c r="CL7" s="18" t="str">
        <f>VLOOKUP(2,$AQ$1:$AS$6,3,FALSE)</f>
        <v>b</v>
      </c>
      <c r="CM7" s="17">
        <f ca="1" t="shared" si="18"/>
        <v>-6</v>
      </c>
      <c r="CN7" s="5" t="str">
        <f t="shared" si="25"/>
        <v>y</v>
      </c>
      <c r="CO7" s="5">
        <f t="shared" si="26"/>
      </c>
      <c r="CP7" s="5">
        <f ca="1" t="shared" si="19"/>
        <v>-4</v>
      </c>
      <c r="CQ7" s="18" t="str">
        <f t="shared" si="27"/>
        <v>b</v>
      </c>
      <c r="CR7" s="17">
        <f t="shared" si="28"/>
        <v>1</v>
      </c>
      <c r="CS7" s="18">
        <f t="shared" si="38"/>
        <v>-10</v>
      </c>
      <c r="CT7" s="17">
        <f t="shared" si="29"/>
        <v>13</v>
      </c>
      <c r="CU7" s="18">
        <f t="shared" si="30"/>
        <v>-2</v>
      </c>
      <c r="CV7" s="5" t="str">
        <f t="shared" si="31"/>
        <v>7y-6b     ,     -6y-4b</v>
      </c>
      <c r="CW7" s="5" t="str">
        <f t="shared" si="32"/>
        <v>y-10b</v>
      </c>
      <c r="CX7" s="6" t="str">
        <f t="shared" si="33"/>
        <v>13y-2b</v>
      </c>
      <c r="CY7" s="4">
        <f t="shared" si="39"/>
        <v>12</v>
      </c>
      <c r="CZ7" s="5">
        <f ca="1" t="shared" si="40"/>
        <v>0.36092499819940116</v>
      </c>
      <c r="DA7" s="5">
        <f t="shared" si="34"/>
        <v>3</v>
      </c>
      <c r="DB7" s="5">
        <f t="shared" si="35"/>
        <v>-3</v>
      </c>
      <c r="DC7" s="5" t="str">
        <f t="shared" si="36"/>
        <v>3x-3y</v>
      </c>
      <c r="DD7" s="6">
        <f t="shared" si="37"/>
        <v>21</v>
      </c>
    </row>
    <row r="8" spans="9:108" ht="13.5">
      <c r="I8" s="4">
        <f t="shared" si="41"/>
        <v>1</v>
      </c>
      <c r="J8" s="5">
        <f ca="1" t="shared" si="42"/>
        <v>0.8912641836596533</v>
      </c>
      <c r="K8" s="5">
        <v>8</v>
      </c>
      <c r="L8" s="5" t="str">
        <f>CONCATENATE(VLOOKUP(I8,Sheet3!$O:$Q,3,FALSE),"-",VLOOKUP(K8,Sheet3!$V:$X,3,FALSE),"-",VLOOKUP(K8,Sheet3!$O:$Q,3,FALSE))</f>
        <v>7b-7a²-4a</v>
      </c>
      <c r="M8" s="6" t="s">
        <v>13</v>
      </c>
      <c r="N8" s="4">
        <f t="shared" si="43"/>
        <v>6</v>
      </c>
      <c r="O8" s="5">
        <f ca="1" t="shared" si="44"/>
        <v>0.5896515251555048</v>
      </c>
      <c r="P8" s="5" t="str">
        <f t="shared" si="20"/>
        <v>6x²+5bx+9bx</v>
      </c>
      <c r="Q8" s="5" t="str">
        <f>VLOOKUP(N8,Sheet3!$V:$AB,7,FALSE)</f>
        <v>6x²</v>
      </c>
      <c r="R8" s="5" t="str">
        <f ca="1" t="shared" si="0"/>
        <v>+</v>
      </c>
      <c r="S8" s="5" t="str">
        <f>VLOOKUP(N8,Sheet3!$AJ:$AO,3,FALSE)</f>
        <v>5bx</v>
      </c>
      <c r="T8" s="5" t="str">
        <f ca="1" t="shared" si="1"/>
        <v>+</v>
      </c>
      <c r="U8" s="5" t="str">
        <f>VLOOKUP(N8,Sheet3!$AJ:$AP,7,FALSE)</f>
        <v>9bx</v>
      </c>
      <c r="V8" s="5"/>
      <c r="W8" s="5"/>
      <c r="X8" s="6" t="str">
        <f>CONCATENATE(IF(R8="-",R8,""),S8,"と",IF(T8="-",T8,""),U8)</f>
        <v>5bxと9bx</v>
      </c>
      <c r="Y8" s="4">
        <f t="shared" si="2"/>
        <v>5</v>
      </c>
      <c r="Z8" s="5">
        <f ca="1" t="shared" si="45"/>
        <v>0.7167968591338774</v>
      </c>
      <c r="AA8" s="5" t="s">
        <v>26</v>
      </c>
      <c r="AB8" s="5">
        <f ca="1" t="shared" si="21"/>
        <v>5</v>
      </c>
      <c r="AC8" s="5" t="str">
        <f t="shared" si="3"/>
        <v>+5x</v>
      </c>
      <c r="AD8" s="6" t="str">
        <f>IF(AB7+AB8+AB9=0,"",VLOOKUP(3,$Y$1:$AB$9,3,FALSE))</f>
        <v>ax</v>
      </c>
      <c r="AE8" s="4"/>
      <c r="AF8" s="5"/>
      <c r="AG8" s="5"/>
      <c r="AH8" s="5"/>
      <c r="AI8" s="5"/>
      <c r="AJ8" s="6">
        <f>IF(AH7+AH8+AH9=0,"",VLOOKUP(3,$Y$1:$AB$9,3,FALSE))</f>
      </c>
      <c r="AK8" s="4"/>
      <c r="AL8" s="5"/>
      <c r="AM8" s="5"/>
      <c r="AN8" s="5"/>
      <c r="AO8" s="5"/>
      <c r="AP8" s="6" t="str">
        <f>IF(AN7+AN6=0,"",VLOOKUP(3,AK1:AN7,3,FALSE))</f>
        <v>ax</v>
      </c>
      <c r="AQ8" s="4"/>
      <c r="AR8" s="5"/>
      <c r="AS8" t="s">
        <v>9</v>
      </c>
      <c r="AT8" s="4">
        <f>RANK(AU8,AU:AU,)</f>
        <v>5</v>
      </c>
      <c r="AU8" s="5">
        <f ca="1" t="shared" si="12"/>
        <v>0.4256606940451251</v>
      </c>
      <c r="AV8" s="5">
        <f ca="1">IF(RAND()&gt;0.5,9,-9)</f>
        <v>-9</v>
      </c>
      <c r="AW8" s="4"/>
      <c r="AX8" s="5" t="s">
        <v>31</v>
      </c>
      <c r="AY8" s="5" t="str">
        <f>VLOOKUP(2,$AW$1:$AY$6,3,FALSE)</f>
        <v>-4a+10xb²</v>
      </c>
      <c r="AZ8" s="6" t="str">
        <f t="shared" si="51"/>
        <v>(イ)</v>
      </c>
      <c r="BP8" s="4">
        <f t="shared" si="46"/>
        <v>4</v>
      </c>
      <c r="BQ8" s="5">
        <f ca="1" t="shared" si="47"/>
        <v>0.6977185449916095</v>
      </c>
      <c r="BR8" s="5">
        <f>VLOOKUP(8,$AT$1:$AV$9,3,FALSE)</f>
        <v>-3</v>
      </c>
      <c r="BS8" s="5" t="str">
        <f>VLOOKUP(2,$AQ$1:$AS$6,3,FALSE)</f>
        <v>b</v>
      </c>
      <c r="BT8" s="5" t="str">
        <f>VLOOKUP(6,$AQ$1:$AS$6,3,FALSE)</f>
        <v>x</v>
      </c>
      <c r="BU8" s="5" t="str">
        <f t="shared" si="48"/>
        <v>+</v>
      </c>
      <c r="BV8" s="5">
        <f>VLOOKUP(3,$AT$1:$AV$9,3,FALSE)</f>
        <v>10</v>
      </c>
      <c r="BW8" s="5" t="str">
        <f>VLOOKUP(3,$AQ$1:$AS$6,3,FALSE)</f>
        <v>a</v>
      </c>
      <c r="BX8" s="5" t="str">
        <f>VLOOKUP(6,$AQ$1:$AS$6,3,FALSE)</f>
        <v>x</v>
      </c>
      <c r="BY8" s="5" t="str">
        <f>AS8</f>
        <v>³</v>
      </c>
      <c r="BZ8" s="5"/>
      <c r="CA8" s="5"/>
      <c r="CB8" s="5"/>
      <c r="CC8" s="5" t="str">
        <f t="shared" si="23"/>
        <v>-3bx+10ax³</v>
      </c>
      <c r="CD8" s="5" t="s">
        <v>39</v>
      </c>
      <c r="CE8" s="6" t="s">
        <v>40</v>
      </c>
      <c r="CF8" s="4">
        <f t="shared" si="49"/>
        <v>11</v>
      </c>
      <c r="CG8" s="5">
        <f ca="1" t="shared" si="50"/>
        <v>0.380610676908792</v>
      </c>
      <c r="CH8" s="17">
        <f ca="1" t="shared" si="16"/>
        <v>5</v>
      </c>
      <c r="CI8" s="5" t="str">
        <f>VLOOKUP(2,$AQ$1:$AS$6,3,FALSE)</f>
        <v>b</v>
      </c>
      <c r="CJ8" s="5" t="str">
        <f t="shared" si="24"/>
        <v>+</v>
      </c>
      <c r="CK8" s="5">
        <f ca="1" t="shared" si="17"/>
        <v>6</v>
      </c>
      <c r="CL8" s="18" t="str">
        <f>VLOOKUP(3,$AQ$1:$AS$6,3,FALSE)</f>
        <v>a</v>
      </c>
      <c r="CM8" s="17">
        <f ca="1" t="shared" si="18"/>
        <v>-9</v>
      </c>
      <c r="CN8" s="5" t="str">
        <f t="shared" si="25"/>
        <v>b</v>
      </c>
      <c r="CO8" s="5" t="str">
        <f t="shared" si="26"/>
        <v>+</v>
      </c>
      <c r="CP8" s="5">
        <f ca="1" t="shared" si="19"/>
        <v>7</v>
      </c>
      <c r="CQ8" s="18" t="str">
        <f t="shared" si="27"/>
        <v>a</v>
      </c>
      <c r="CR8" s="17">
        <f t="shared" si="28"/>
        <v>-4</v>
      </c>
      <c r="CS8" s="18">
        <f t="shared" si="38"/>
        <v>13</v>
      </c>
      <c r="CT8" s="17">
        <f t="shared" si="29"/>
        <v>14</v>
      </c>
      <c r="CU8" s="18">
        <f t="shared" si="30"/>
        <v>-1</v>
      </c>
      <c r="CV8" s="5" t="str">
        <f t="shared" si="31"/>
        <v>5b+6a     ,     -9b+7a</v>
      </c>
      <c r="CW8" s="5" t="str">
        <f t="shared" si="32"/>
        <v>-4b+13a</v>
      </c>
      <c r="CX8" s="6" t="str">
        <f t="shared" si="33"/>
        <v>14b-a</v>
      </c>
      <c r="CY8" s="4">
        <f t="shared" si="39"/>
        <v>3</v>
      </c>
      <c r="CZ8" s="5">
        <f ca="1" t="shared" si="40"/>
        <v>0.7427238068341868</v>
      </c>
      <c r="DA8" s="5">
        <f aca="true" t="shared" si="52" ref="DA8:DA18">VLOOKUP(CY8,$CF$1:$CH$18,3,FALSE)</f>
        <v>8</v>
      </c>
      <c r="DB8" s="5">
        <f aca="true" t="shared" si="53" ref="DB8:DB18">VLOOKUP(CY8,$CF$1:$CP$18,11,FALSE)</f>
        <v>5</v>
      </c>
      <c r="DC8" s="5" t="str">
        <f t="shared" si="36"/>
        <v>8x+5y</v>
      </c>
      <c r="DD8" s="6">
        <f t="shared" si="37"/>
        <v>95</v>
      </c>
    </row>
    <row r="9" spans="9:108" ht="14.25" thickBot="1">
      <c r="I9" s="4">
        <f t="shared" si="41"/>
        <v>9</v>
      </c>
      <c r="J9" s="5">
        <f ca="1" t="shared" si="42"/>
        <v>0.2254051451321062</v>
      </c>
      <c r="K9" s="5">
        <v>9</v>
      </c>
      <c r="L9" s="5" t="str">
        <f>CONCATENATE(VLOOKUP(I9,Sheet3!C:$E,3,FALSE),"+",VLOOKUP(K9,Sheet3!$V:$X,3,FALSE),"-",VLOOKUP(K9,Sheet3!$AC:$AE,3,FALSE))</f>
        <v>2x²+8z²-9y³</v>
      </c>
      <c r="M9" s="6" t="s">
        <v>14</v>
      </c>
      <c r="N9" s="4">
        <f t="shared" si="43"/>
        <v>9</v>
      </c>
      <c r="O9" s="5">
        <f ca="1" t="shared" si="44"/>
        <v>0.3245058795660185</v>
      </c>
      <c r="P9" s="5" t="str">
        <f t="shared" si="20"/>
        <v>6z²-6y-10y+8z²</v>
      </c>
      <c r="Q9" s="5" t="str">
        <f>VLOOKUP(N9,Sheet3!$V:$AB,7,FALSE)</f>
        <v>6z²</v>
      </c>
      <c r="R9" s="5" t="str">
        <f ca="1" t="shared" si="0"/>
        <v>-</v>
      </c>
      <c r="S9" s="5" t="str">
        <f>VLOOKUP(N9,Sheet3!$O:$U,7,FALSE)</f>
        <v>6y</v>
      </c>
      <c r="T9" s="5" t="str">
        <f ca="1" t="shared" si="1"/>
        <v>-</v>
      </c>
      <c r="U9" s="5" t="str">
        <f>VLOOKUP(N9,Sheet3!$O:$T,3,FALSE)</f>
        <v>10y</v>
      </c>
      <c r="V9" s="5" t="str">
        <f ca="1">IF(RAND()&gt;0.5,"+","-")</f>
        <v>+</v>
      </c>
      <c r="W9" s="5" t="str">
        <f>VLOOKUP(N9,Sheet3!$V:$AB,3,FALSE)</f>
        <v>8z²</v>
      </c>
      <c r="X9" s="6" t="str">
        <f>CONCATENATE(Q9,"と",IF(V9="-",V9,""),W9,"  ,  ",IF(R9="-",R9,""),S9,"と",IF(T9="-",T9,""),U9)</f>
        <v>6z²と8z²  ,  -6yと-10y</v>
      </c>
      <c r="Y9" s="7">
        <f t="shared" si="2"/>
        <v>7</v>
      </c>
      <c r="Z9" s="8">
        <f ca="1" t="shared" si="45"/>
        <v>0.23912162969086603</v>
      </c>
      <c r="AA9" s="8" t="s">
        <v>28</v>
      </c>
      <c r="AB9" s="8">
        <f ca="1" t="shared" si="21"/>
        <v>7</v>
      </c>
      <c r="AC9" s="8" t="str">
        <f>CONCATENATE(IF(AB9&gt;1,"+",""),AB9,VLOOKUP(3,$Y$1:$AB$9,3,FALSE))</f>
        <v>+7ax</v>
      </c>
      <c r="AD9" s="9" t="str">
        <f>CONCATENATE(IF(AB1+AB2+AB3=-1,"-",""),AD1,AD2,IF(AB4+AB5+AB6=-1,"-",""),AD3,AD4,AD5,AD6,IF(AB7+AB8+AB9=-1,"-",""),AD7,AD8)</f>
        <v>-2c+8x+17ax</v>
      </c>
      <c r="AE9" s="7"/>
      <c r="AF9" s="8"/>
      <c r="AG9" s="8"/>
      <c r="AH9" s="8"/>
      <c r="AI9" s="8"/>
      <c r="AJ9" s="9" t="str">
        <f>CONCATENATE(IF(AH1+AH2+AH3=-1,"-",""),AJ1,AJ2,IF(AH4+AH5+AH6=-1,"-",""),AJ3,AJ4,AJ5,)</f>
        <v>-8y+20a</v>
      </c>
      <c r="AK9" s="7"/>
      <c r="AL9" s="8"/>
      <c r="AM9" s="8"/>
      <c r="AN9" s="8"/>
      <c r="AO9" s="8"/>
      <c r="AP9" s="9" t="str">
        <f>CONCATENATE(IF(AN1+AN2+AN3=-1,"-",""),AP1,AP2,IF(AN4+AN5+AN6=-1,"-",""),AP3,AP4,AP5,AP6,IF(AN7+AN8+AN9=-1,"-",""),AP7,AP8)</f>
        <v>20c-10y+20ax</v>
      </c>
      <c r="AQ9" s="4"/>
      <c r="AR9" s="5"/>
      <c r="AT9" s="7">
        <f>RANK(AU9,AU:AU,)</f>
        <v>3</v>
      </c>
      <c r="AU9" s="8">
        <f ca="1" t="shared" si="12"/>
        <v>0.47615535409525833</v>
      </c>
      <c r="AV9" s="8">
        <f ca="1">IF(RAND()&gt;0.5,10,-10)</f>
        <v>10</v>
      </c>
      <c r="AW9" s="4"/>
      <c r="AX9" s="5" t="s">
        <v>32</v>
      </c>
      <c r="AY9" s="5" t="str">
        <f>VLOOKUP(3,$AW$1:$AY$6,3,FALSE)</f>
        <v>2b-4a</v>
      </c>
      <c r="AZ9" s="6" t="str">
        <f t="shared" si="51"/>
        <v>(ウ)</v>
      </c>
      <c r="BP9" s="4">
        <f t="shared" si="46"/>
        <v>2</v>
      </c>
      <c r="BQ9" s="5">
        <f ca="1" t="shared" si="47"/>
        <v>0.7708597054563251</v>
      </c>
      <c r="BR9" s="5">
        <f>VLOOKUP(9,$AT$1:$AV$9,3,FALSE)</f>
        <v>8</v>
      </c>
      <c r="BS9" s="5" t="str">
        <f>VLOOKUP(3,$AQ$1:$AS$6,3,FALSE)</f>
        <v>a</v>
      </c>
      <c r="BT9" s="5" t="str">
        <f>AS7</f>
        <v>²</v>
      </c>
      <c r="BU9" s="5" t="str">
        <f t="shared" si="48"/>
        <v>+</v>
      </c>
      <c r="BV9" s="5">
        <f>VLOOKUP(1,$AT$1:$AV$9,3,FALSE)</f>
        <v>2</v>
      </c>
      <c r="BW9" s="5" t="str">
        <f>VLOOKUP(6,$AQ$1:$AS$6,3,FALSE)</f>
        <v>x</v>
      </c>
      <c r="BX9" s="5">
        <f>IF(BY9&gt;1,"+","")</f>
      </c>
      <c r="BY9" s="5">
        <f>VLOOKUP(2,$AT$1:$AV$9,3,FALSE)</f>
        <v>-4</v>
      </c>
      <c r="BZ9" s="5"/>
      <c r="CA9" s="5"/>
      <c r="CB9" s="5"/>
      <c r="CC9" s="5" t="str">
        <f t="shared" si="23"/>
        <v>8a²+2x-4</v>
      </c>
      <c r="CD9" s="5" t="s">
        <v>39</v>
      </c>
      <c r="CE9" s="6" t="s">
        <v>13</v>
      </c>
      <c r="CF9" s="4">
        <f t="shared" si="49"/>
        <v>18</v>
      </c>
      <c r="CG9" s="5">
        <f ca="1" t="shared" si="50"/>
        <v>0.07136782415478038</v>
      </c>
      <c r="CH9" s="17">
        <f ca="1" t="shared" si="16"/>
        <v>10</v>
      </c>
      <c r="CI9" s="5" t="str">
        <f>VLOOKUP(3,$AQ$1:$AS$6,3,FALSE)</f>
        <v>a</v>
      </c>
      <c r="CJ9" s="5">
        <f t="shared" si="24"/>
      </c>
      <c r="CK9" s="5">
        <f ca="1" t="shared" si="17"/>
        <v>-9</v>
      </c>
      <c r="CL9" s="18" t="str">
        <f>VLOOKUP(4,$AQ$1:$AS$6,3,FALSE)</f>
        <v>c</v>
      </c>
      <c r="CM9" s="17">
        <f ca="1" t="shared" si="18"/>
        <v>-8</v>
      </c>
      <c r="CN9" s="5" t="str">
        <f t="shared" si="25"/>
        <v>a</v>
      </c>
      <c r="CO9" s="5" t="str">
        <f t="shared" si="26"/>
        <v>+</v>
      </c>
      <c r="CP9" s="5">
        <f ca="1" t="shared" si="19"/>
        <v>3</v>
      </c>
      <c r="CQ9" s="18" t="str">
        <f t="shared" si="27"/>
        <v>c</v>
      </c>
      <c r="CR9" s="17">
        <f t="shared" si="28"/>
        <v>2</v>
      </c>
      <c r="CS9" s="18">
        <f t="shared" si="38"/>
        <v>-6</v>
      </c>
      <c r="CT9" s="17">
        <f t="shared" si="29"/>
        <v>18</v>
      </c>
      <c r="CU9" s="18">
        <f t="shared" si="30"/>
        <v>-12</v>
      </c>
      <c r="CV9" s="5" t="str">
        <f t="shared" si="31"/>
        <v>10a-9c     ,     -8a+3c</v>
      </c>
      <c r="CW9" s="5" t="str">
        <f t="shared" si="32"/>
        <v>2a-6c</v>
      </c>
      <c r="CX9" s="6" t="str">
        <f t="shared" si="33"/>
        <v>18a-12c</v>
      </c>
      <c r="CY9" s="4">
        <f t="shared" si="39"/>
        <v>10</v>
      </c>
      <c r="CZ9" s="5">
        <f ca="1" t="shared" si="40"/>
        <v>0.45384252355208776</v>
      </c>
      <c r="DA9" s="5">
        <f t="shared" si="52"/>
        <v>-5</v>
      </c>
      <c r="DB9" s="5">
        <f t="shared" si="53"/>
        <v>-5</v>
      </c>
      <c r="DC9" s="5" t="str">
        <f t="shared" si="36"/>
        <v>-5x-5y</v>
      </c>
      <c r="DD9" s="6">
        <f t="shared" si="37"/>
        <v>-65</v>
      </c>
    </row>
    <row r="10" spans="9:108" ht="14.25" thickTop="1">
      <c r="I10" s="4">
        <f t="shared" si="41"/>
        <v>2</v>
      </c>
      <c r="J10" s="5">
        <f ca="1" t="shared" si="42"/>
        <v>0.6481696780076647</v>
      </c>
      <c r="K10" s="5">
        <v>10</v>
      </c>
      <c r="L10" s="5" t="str">
        <f>CONCATENATE(VLOOKUP(I10,Sheet3!C:$E,3,FALSE),"+",VLOOKUP(K10,Sheet3!$AC:$AE,3,FALSE),"-",VLOOKUP(K10,Sheet3!$V:$X,3,FALSE))</f>
        <v>10c²+5x³-9y²</v>
      </c>
      <c r="M10" s="6" t="s">
        <v>14</v>
      </c>
      <c r="N10" s="4">
        <f t="shared" si="43"/>
        <v>5</v>
      </c>
      <c r="O10" s="5">
        <f ca="1" t="shared" si="44"/>
        <v>0.6807576479499753</v>
      </c>
      <c r="P10" s="5" t="str">
        <f t="shared" si="20"/>
        <v>7a²+5a²-4xy-2xy</v>
      </c>
      <c r="Q10" s="5" t="str">
        <f>VLOOKUP(N10,Sheet3!$V:$AB,7,FALSE)</f>
        <v>7a²</v>
      </c>
      <c r="R10" s="5" t="str">
        <f ca="1" t="shared" si="0"/>
        <v>+</v>
      </c>
      <c r="S10" s="5" t="str">
        <f>VLOOKUP(N10,Sheet3!$V:$AA,3,FALSE)</f>
        <v>5a²</v>
      </c>
      <c r="T10" s="5" t="str">
        <f ca="1" t="shared" si="1"/>
        <v>-</v>
      </c>
      <c r="U10" s="5" t="str">
        <f>VLOOKUP(N10,Sheet3!$AJ:$AP,7,FALSE)</f>
        <v>4xy</v>
      </c>
      <c r="V10" s="5" t="str">
        <f ca="1">IF(RAND()&gt;0.5,"+","-")</f>
        <v>-</v>
      </c>
      <c r="W10" s="5" t="str">
        <f>VLOOKUP(N10,Sheet3!$AJ:$AO,3,FALSE)</f>
        <v>2xy</v>
      </c>
      <c r="X10" s="6" t="str">
        <f>CONCATENATE(Q10,"と",IF(R10="-",R10,""),S10,"  ,  ",IF(T9="-",T10,""),U10,"と",IF(V10="-",V10,""),W10)</f>
        <v>7a²と5a²  ,  -4xyと-2xy</v>
      </c>
      <c r="AD10" t="str">
        <f>CONCATENATE(VLOOKUP(1,Y1:AD9,5,FALSE),VLOOKUP(2,Y1:AD9,5,FALSE),VLOOKUP(3,Y1:AD9,5,FALSE),VLOOKUP(4,Y1:AD9,5,FALSE),VLOOKUP(5,Y1:AD9,5,FALSE),VLOOKUP(6,Y1:AD9,5,FALSE),VLOOKUP(7,Y1:AD9,5,FALSE),VLOOKUP(8,Y1:AD9,5,FALSE),VLOOKUP(9,Y1:AD9,5,FALSE))</f>
        <v>-8x-4x+5x+6x+5x+6x+7ax-3x+9x</v>
      </c>
      <c r="AJ10" t="str">
        <f>CONCATENATE(VLOOKUP(1,AE1:AJ9,5,FALSE),VLOOKUP(2,AE1:AJ9,5,FALSE),VLOOKUP(3,AE1:AJ9,5,FALSE),VLOOKUP(4,AE1:AJ9,5,FALSE),VLOOKUP(5,AE1:AJ9,5,FALSE),)</f>
        <v>10a-8y+6a+7y-7y</v>
      </c>
      <c r="AP10" t="str">
        <f>CONCATENATE(VLOOKUP(1,AK1:AP9,5,FALSE),VLOOKUP(2,AK1:AP9,5,FALSE),VLOOKUP(3,AK1:AP9,5,FALSE),VLOOKUP(4,AK1:AP9,5,FALSE),VLOOKUP(5,AK1:AP9,5,FALSE),VLOOKUP(6,AK1:AP9,5,FALSE),VLOOKUP(7,AK1:AP9,5,FALSE),)</f>
        <v>6c-6y+10ax-4y+7c+10ax+7c</v>
      </c>
      <c r="AQ10" s="5"/>
      <c r="AR10" s="5"/>
      <c r="AT10" s="4"/>
      <c r="AU10" s="5"/>
      <c r="AV10" s="16"/>
      <c r="AW10" s="4"/>
      <c r="AX10" s="5" t="s">
        <v>33</v>
      </c>
      <c r="AY10" s="5" t="str">
        <f>VLOOKUP(4,$AW$1:$AY$6,3,FALSE)</f>
        <v>-4y</v>
      </c>
      <c r="AZ10" s="6" t="str">
        <f t="shared" si="51"/>
        <v>(エ)</v>
      </c>
      <c r="BP10" s="4">
        <f t="shared" si="46"/>
        <v>9</v>
      </c>
      <c r="BQ10" s="5">
        <f ca="1" t="shared" si="47"/>
        <v>0.45321691582023815</v>
      </c>
      <c r="BR10" s="5">
        <f>VLOOKUP(1,$AT$1:$AV$9,3,FALSE)</f>
        <v>2</v>
      </c>
      <c r="BS10" s="5" t="str">
        <f>VLOOKUP(4,$AQ$1:$AS$6,3,FALSE)</f>
        <v>c</v>
      </c>
      <c r="BT10" s="5">
        <f>IF(BU10&gt;1,"+","")</f>
      </c>
      <c r="BU10" s="5">
        <f>VLOOKUP(4,$AT$1:$AV$9,3,FALSE)</f>
        <v>-5</v>
      </c>
      <c r="BV10" s="5" t="str">
        <f>VLOOKUP(1,$AQ$1:$AS$6,3,FALSE)</f>
        <v>y</v>
      </c>
      <c r="BW10" s="5">
        <f>IF(BX10&gt;1,"+","")</f>
      </c>
      <c r="BX10" s="5">
        <f>VLOOKUP(2,$AT$1:$AV$9,3,FALSE)</f>
        <v>-4</v>
      </c>
      <c r="BY10" s="5" t="str">
        <f>VLOOKUP(3,$AQ$1:$AS$6,3,FALSE)</f>
        <v>a</v>
      </c>
      <c r="BZ10" s="5"/>
      <c r="CA10" s="5"/>
      <c r="CB10" s="5"/>
      <c r="CC10" s="5" t="str">
        <f t="shared" si="23"/>
        <v>2c-5y-4a</v>
      </c>
      <c r="CD10" s="5" t="s">
        <v>39</v>
      </c>
      <c r="CE10" s="6" t="s">
        <v>12</v>
      </c>
      <c r="CF10" s="4">
        <f t="shared" si="49"/>
        <v>14</v>
      </c>
      <c r="CG10" s="5">
        <f ca="1" t="shared" si="50"/>
        <v>0.30946963081044654</v>
      </c>
      <c r="CH10" s="17">
        <f ca="1" t="shared" si="16"/>
        <v>-7</v>
      </c>
      <c r="CI10" s="5" t="str">
        <f>VLOOKUP(4,$AQ$1:$AS$6,3,FALSE)</f>
        <v>c</v>
      </c>
      <c r="CJ10" s="5">
        <f t="shared" si="24"/>
      </c>
      <c r="CK10" s="5">
        <f ca="1" t="shared" si="17"/>
        <v>-4</v>
      </c>
      <c r="CL10" s="18" t="str">
        <f>VLOOKUP(5,$AQ$1:$AS$6,3,FALSE)</f>
        <v>z</v>
      </c>
      <c r="CM10" s="17">
        <f ca="1" t="shared" si="18"/>
        <v>-7</v>
      </c>
      <c r="CN10" s="5" t="str">
        <f t="shared" si="25"/>
        <v>c</v>
      </c>
      <c r="CO10" s="5">
        <f t="shared" si="26"/>
      </c>
      <c r="CP10" s="5">
        <f ca="1" t="shared" si="19"/>
        <v>-8</v>
      </c>
      <c r="CQ10" s="18" t="str">
        <f t="shared" si="27"/>
        <v>z</v>
      </c>
      <c r="CR10" s="17">
        <f t="shared" si="28"/>
        <v>-14</v>
      </c>
      <c r="CS10" s="18">
        <f t="shared" si="38"/>
        <v>-12</v>
      </c>
      <c r="CT10" s="17">
        <f t="shared" si="29"/>
        <v>0</v>
      </c>
      <c r="CU10" s="18">
        <f t="shared" si="30"/>
        <v>4</v>
      </c>
      <c r="CV10" s="5" t="str">
        <f t="shared" si="31"/>
        <v>-7c-4z     ,     -7c-8z</v>
      </c>
      <c r="CW10" s="5" t="str">
        <f t="shared" si="32"/>
        <v>-14c-12z</v>
      </c>
      <c r="CX10" s="6" t="str">
        <f t="shared" si="33"/>
        <v>4z</v>
      </c>
      <c r="CY10" s="4">
        <f t="shared" si="39"/>
        <v>4</v>
      </c>
      <c r="CZ10" s="5">
        <f ca="1" t="shared" si="40"/>
        <v>0.7389359704591847</v>
      </c>
      <c r="DA10" s="5">
        <f t="shared" si="52"/>
        <v>9</v>
      </c>
      <c r="DB10" s="5">
        <f t="shared" si="53"/>
        <v>3</v>
      </c>
      <c r="DC10" s="5" t="str">
        <f t="shared" si="36"/>
        <v>9x+3y</v>
      </c>
      <c r="DD10" s="6">
        <f t="shared" si="37"/>
        <v>99</v>
      </c>
    </row>
    <row r="11" spans="9:108" ht="13.5">
      <c r="I11" s="4">
        <f t="shared" si="41"/>
        <v>7</v>
      </c>
      <c r="J11" s="5">
        <f ca="1" t="shared" si="42"/>
        <v>0.3273996099716969</v>
      </c>
      <c r="K11" s="5">
        <v>11</v>
      </c>
      <c r="L11" s="5" t="str">
        <f>CONCATENATE(VLOOKUP(I11,Sheet3!C:$E,3,FALSE),"+",VLOOKUP(K11,Sheet3!$AJ:$AL,3,FALSE),"-",VLOOKUP(K11,Sheet3!$AC:$AE,3,FALSE))</f>
        <v>3z+3cz-6y³</v>
      </c>
      <c r="M11" s="6" t="s">
        <v>14</v>
      </c>
      <c r="N11" s="4">
        <f t="shared" si="43"/>
        <v>10</v>
      </c>
      <c r="O11" s="5">
        <f ca="1" t="shared" si="44"/>
        <v>0.2869358565597038</v>
      </c>
      <c r="P11" s="5" t="str">
        <f t="shared" si="20"/>
        <v>2c-5x³-7c-4x³</v>
      </c>
      <c r="Q11" s="5" t="str">
        <f>VLOOKUP(N11,Sheet3!$O:$U,3,FALSE)</f>
        <v>2c</v>
      </c>
      <c r="R11" s="5" t="str">
        <f ca="1" t="shared" si="0"/>
        <v>-</v>
      </c>
      <c r="S11" s="5" t="str">
        <f>VLOOKUP(N11,Sheet3!$AC:$AH,3,FALSE)</f>
        <v>5x³</v>
      </c>
      <c r="T11" s="5" t="str">
        <f ca="1" t="shared" si="1"/>
        <v>-</v>
      </c>
      <c r="U11" s="5" t="str">
        <f>VLOOKUP(N11,Sheet3!$O:$U,7,FALSE)</f>
        <v>7c</v>
      </c>
      <c r="V11" s="5" t="str">
        <f ca="1">IF(RAND()&gt;0.5,"+","-")</f>
        <v>-</v>
      </c>
      <c r="W11" s="5" t="str">
        <f>VLOOKUP(N11,Sheet3!$AC:$AI,7,FALSE)</f>
        <v>4x³</v>
      </c>
      <c r="X11" s="6" t="str">
        <f>CONCATENATE(Q11,"と",IF(T11="-",T11,""),U11,"  ,  ",IF(R11="-",R11,""),S11,"と",IF(V11="-",V11,""),W11)</f>
        <v>2cと-7c  ,  -5x³と-4x³</v>
      </c>
      <c r="AQ11" s="5"/>
      <c r="AR11" s="5"/>
      <c r="AW11" s="4"/>
      <c r="AX11" s="5" t="s">
        <v>34</v>
      </c>
      <c r="AY11" s="5" t="str">
        <f>VLOOKUP(5,$AW$1:$AY$6,3,FALSE)</f>
        <v>-3z²+8z+2b</v>
      </c>
      <c r="AZ11" s="6" t="str">
        <f t="shared" si="51"/>
        <v>(オ)</v>
      </c>
      <c r="BP11" s="4">
        <f t="shared" si="46"/>
        <v>10</v>
      </c>
      <c r="BQ11" s="5">
        <f ca="1" t="shared" si="47"/>
        <v>0.43398498325454193</v>
      </c>
      <c r="BR11" s="5">
        <f>VLOOKUP(2,$AT$1:$AV$9,3,FALSE)</f>
        <v>-4</v>
      </c>
      <c r="BS11" s="5" t="str">
        <f>VLOOKUP(5,$AQ$1:$AS$6,3,FALSE)</f>
        <v>z</v>
      </c>
      <c r="BT11" s="5">
        <f>IF(BU11&gt;1,"+","")</f>
      </c>
      <c r="BU11" s="5">
        <f>VLOOKUP(5,$AT$1:$AV$9,3,FALSE)</f>
        <v>-9</v>
      </c>
      <c r="BV11" s="5" t="str">
        <f>VLOOKUP(2,$AQ$1:$AS$6,3,FALSE)</f>
        <v>b</v>
      </c>
      <c r="BW11" s="5" t="str">
        <f>VLOOKUP(5,$AQ$1:$AS$6,3,FALSE)</f>
        <v>z</v>
      </c>
      <c r="BX11" s="5" t="str">
        <f>IF(BY11&gt;1,"+","")</f>
        <v>+</v>
      </c>
      <c r="BY11" s="5">
        <f>VLOOKUP(3,$AT$1:$AV$9,3,FALSE)</f>
        <v>10</v>
      </c>
      <c r="BZ11" s="5" t="str">
        <f>VLOOKUP(3,$AQ$1:$AS$6,3,FALSE)</f>
        <v>a</v>
      </c>
      <c r="CA11" s="5" t="str">
        <f>VLOOKUP(6,$AQ$1:$AS$6,3,FALSE)</f>
        <v>x</v>
      </c>
      <c r="CB11" s="5" t="str">
        <f>AS7</f>
        <v>²</v>
      </c>
      <c r="CC11" s="5" t="str">
        <f t="shared" si="23"/>
        <v>-4z-9bz+10ax²</v>
      </c>
      <c r="CD11" s="5" t="s">
        <v>39</v>
      </c>
      <c r="CE11" s="6" t="s">
        <v>14</v>
      </c>
      <c r="CF11" s="4">
        <f t="shared" si="49"/>
        <v>8</v>
      </c>
      <c r="CG11" s="5">
        <f ca="1" t="shared" si="50"/>
        <v>0.5271866059222514</v>
      </c>
      <c r="CH11" s="17">
        <f ca="1" t="shared" si="16"/>
        <v>-7</v>
      </c>
      <c r="CI11" s="5" t="str">
        <f>VLOOKUP(5,$AQ$1:$AS$6,3,FALSE)</f>
        <v>z</v>
      </c>
      <c r="CJ11" s="5" t="str">
        <f t="shared" si="24"/>
        <v>+</v>
      </c>
      <c r="CK11" s="5">
        <f ca="1" t="shared" si="17"/>
        <v>8</v>
      </c>
      <c r="CL11" s="18" t="str">
        <f>VLOOKUP(6,$AQ$1:$AS$6,3,FALSE)</f>
        <v>x</v>
      </c>
      <c r="CM11" s="17">
        <f ca="1" t="shared" si="18"/>
        <v>-3</v>
      </c>
      <c r="CN11" s="5" t="str">
        <f t="shared" si="25"/>
        <v>z</v>
      </c>
      <c r="CO11" s="5" t="str">
        <f t="shared" si="26"/>
        <v>+</v>
      </c>
      <c r="CP11" s="5">
        <f ca="1" t="shared" si="19"/>
        <v>8</v>
      </c>
      <c r="CQ11" s="18" t="str">
        <f t="shared" si="27"/>
        <v>x</v>
      </c>
      <c r="CR11" s="17">
        <f t="shared" si="28"/>
        <v>-10</v>
      </c>
      <c r="CS11" s="18">
        <f t="shared" si="38"/>
        <v>16</v>
      </c>
      <c r="CT11" s="17">
        <f t="shared" si="29"/>
        <v>-4</v>
      </c>
      <c r="CU11" s="18">
        <f t="shared" si="30"/>
        <v>0</v>
      </c>
      <c r="CV11" s="5" t="str">
        <f t="shared" si="31"/>
        <v>-7z+8x     ,     -3z+8x</v>
      </c>
      <c r="CW11" s="5" t="str">
        <f t="shared" si="32"/>
        <v>-10z+16x</v>
      </c>
      <c r="CX11" s="6" t="str">
        <f t="shared" si="33"/>
        <v>-4z</v>
      </c>
      <c r="CY11" s="4">
        <f t="shared" si="39"/>
        <v>15</v>
      </c>
      <c r="CZ11" s="5">
        <f ca="1" t="shared" si="40"/>
        <v>0.19582052018626617</v>
      </c>
      <c r="DA11" s="5">
        <f t="shared" si="52"/>
        <v>9</v>
      </c>
      <c r="DB11" s="5">
        <f t="shared" si="53"/>
        <v>-8</v>
      </c>
      <c r="DC11" s="5" t="str">
        <f t="shared" si="36"/>
        <v>9x-8y</v>
      </c>
      <c r="DD11" s="6">
        <f t="shared" si="37"/>
        <v>66</v>
      </c>
    </row>
    <row r="12" spans="9:108" ht="14.25" thickBot="1">
      <c r="I12" s="7">
        <f t="shared" si="41"/>
        <v>8</v>
      </c>
      <c r="J12" s="8">
        <f ca="1" t="shared" si="42"/>
        <v>0.2860912188345548</v>
      </c>
      <c r="K12" s="8">
        <v>12</v>
      </c>
      <c r="L12" s="8" t="str">
        <f>CONCATENATE(VLOOKUP(I12,Sheet3!C:$E,3,FALSE),"-",VLOOKUP(K12,Sheet3!$AC:$AE,3,FALSE),"-",VLOOKUP(K12,Sheet3!$AJ:$AL,3,FALSE))</f>
        <v>6c³-10b³-5ac</v>
      </c>
      <c r="M12" s="9" t="s">
        <v>14</v>
      </c>
      <c r="N12" s="7">
        <f t="shared" si="43"/>
        <v>2</v>
      </c>
      <c r="O12" s="8">
        <f ca="1" t="shared" si="44"/>
        <v>0.9364077598217841</v>
      </c>
      <c r="P12" s="8" t="str">
        <f t="shared" si="20"/>
        <v>5cy-4c²-3c²+8cy</v>
      </c>
      <c r="Q12" s="8" t="str">
        <f>VLOOKUP(N12,Sheet3!$AJ:$AP,7,FALSE)</f>
        <v>5cy</v>
      </c>
      <c r="R12" s="8" t="str">
        <f ca="1" t="shared" si="0"/>
        <v>-</v>
      </c>
      <c r="S12" s="8" t="str">
        <f>VLOOKUP(N12,Sheet3!$V:$AA,3,FALSE)</f>
        <v>4c²</v>
      </c>
      <c r="T12" s="8" t="str">
        <f ca="1" t="shared" si="1"/>
        <v>-</v>
      </c>
      <c r="U12" s="8" t="str">
        <f>VLOOKUP(N12,Sheet3!$V:$AB,7,FALSE)</f>
        <v>3c²</v>
      </c>
      <c r="V12" s="8" t="str">
        <f ca="1">IF(RAND()&gt;0.5,"+","-")</f>
        <v>+</v>
      </c>
      <c r="W12" s="8" t="str">
        <f>VLOOKUP(N12,Sheet3!$AJ:$AO,3,FALSE)</f>
        <v>8cy</v>
      </c>
      <c r="X12" s="9" t="str">
        <f>CONCATENATE(Q12,"と",IF(V12="-",V12,""),W12,"  ,  ",IF(R12="-",R12,""),S12,"と",IF(T12="-",T12,""),U12)</f>
        <v>5cyと8cy  ,  -4c²と-3c²</v>
      </c>
      <c r="AQ12" s="5"/>
      <c r="AR12" s="5"/>
      <c r="AW12" s="7"/>
      <c r="AX12" s="8" t="s">
        <v>35</v>
      </c>
      <c r="AY12" s="8" t="str">
        <f>VLOOKUP(6,$AW$1:$AY$6,3,FALSE)</f>
        <v>-6by+7x</v>
      </c>
      <c r="AZ12" s="9" t="str">
        <f t="shared" si="51"/>
        <v>(カ)</v>
      </c>
      <c r="BP12" s="7">
        <f t="shared" si="46"/>
        <v>12</v>
      </c>
      <c r="BQ12" s="8">
        <f ca="1" t="shared" si="47"/>
        <v>0.16029517096057821</v>
      </c>
      <c r="BR12" s="8">
        <f>VLOOKUP(3,$AT$1:$AV$9,3,FALSE)</f>
        <v>10</v>
      </c>
      <c r="BS12" s="8" t="str">
        <f>VLOOKUP(6,$AQ$1:$AS$6,3,FALSE)</f>
        <v>x</v>
      </c>
      <c r="BT12" s="8">
        <f>IF(BU12&gt;1,"+","")</f>
      </c>
      <c r="BU12" s="8">
        <f>VLOOKUP(6,$AT$1:$AV$9,3,FALSE)</f>
        <v>-6</v>
      </c>
      <c r="BV12" s="8" t="str">
        <f>VLOOKUP(3,$AQ$1:$AS$6,3,FALSE)</f>
        <v>a</v>
      </c>
      <c r="BW12" s="8" t="str">
        <f>AS7</f>
        <v>²</v>
      </c>
      <c r="BX12" s="8">
        <f>IF(BY12&gt;1,"+","")</f>
      </c>
      <c r="BY12" s="8">
        <f>VLOOKUP(4,$AT$1:$AV$9,3,FALSE)</f>
        <v>-5</v>
      </c>
      <c r="BZ12" s="8"/>
      <c r="CA12" s="8"/>
      <c r="CB12" s="8"/>
      <c r="CC12" s="8" t="str">
        <f t="shared" si="23"/>
        <v>10x-6a²-5</v>
      </c>
      <c r="CD12" s="8" t="s">
        <v>39</v>
      </c>
      <c r="CE12" s="9" t="s">
        <v>13</v>
      </c>
      <c r="CF12" s="4">
        <f t="shared" si="49"/>
        <v>6</v>
      </c>
      <c r="CG12" s="5">
        <f ca="1" t="shared" si="50"/>
        <v>0.5329301449537462</v>
      </c>
      <c r="CH12" s="17">
        <f ca="1" t="shared" si="16"/>
        <v>-8</v>
      </c>
      <c r="CI12" s="5" t="str">
        <f>VLOOKUP(6,$AQ$1:$AS$6,3,FALSE)</f>
        <v>x</v>
      </c>
      <c r="CJ12" s="5">
        <f t="shared" si="24"/>
      </c>
      <c r="CK12" s="5">
        <f ca="1" t="shared" si="17"/>
        <v>-7</v>
      </c>
      <c r="CL12" s="18" t="str">
        <f>VLOOKUP(1,$AQ$1:$AS$6,3,FALSE)</f>
        <v>y</v>
      </c>
      <c r="CM12" s="17">
        <f ca="1" t="shared" si="18"/>
        <v>-4</v>
      </c>
      <c r="CN12" s="5" t="str">
        <f t="shared" si="25"/>
        <v>x</v>
      </c>
      <c r="CO12" s="5">
        <f t="shared" si="26"/>
      </c>
      <c r="CP12" s="5">
        <f ca="1" t="shared" si="19"/>
        <v>-6</v>
      </c>
      <c r="CQ12" s="18" t="str">
        <f t="shared" si="27"/>
        <v>y</v>
      </c>
      <c r="CR12" s="17">
        <f t="shared" si="28"/>
        <v>-12</v>
      </c>
      <c r="CS12" s="18">
        <f t="shared" si="38"/>
        <v>-13</v>
      </c>
      <c r="CT12" s="17">
        <f t="shared" si="29"/>
        <v>-4</v>
      </c>
      <c r="CU12" s="18">
        <f t="shared" si="30"/>
        <v>-1</v>
      </c>
      <c r="CV12" s="5" t="str">
        <f t="shared" si="31"/>
        <v>-8x-7y     ,     -4x-6y</v>
      </c>
      <c r="CW12" s="5" t="str">
        <f t="shared" si="32"/>
        <v>-12x-13y</v>
      </c>
      <c r="CX12" s="6" t="str">
        <f t="shared" si="33"/>
        <v>-4x-y</v>
      </c>
      <c r="CY12" s="4">
        <f t="shared" si="39"/>
        <v>18</v>
      </c>
      <c r="CZ12" s="5">
        <f ca="1" t="shared" si="40"/>
        <v>0.024790064810204182</v>
      </c>
      <c r="DA12" s="5">
        <f t="shared" si="52"/>
        <v>10</v>
      </c>
      <c r="DB12" s="5">
        <f t="shared" si="53"/>
        <v>3</v>
      </c>
      <c r="DC12" s="5" t="str">
        <f t="shared" si="36"/>
        <v>10x+3y</v>
      </c>
      <c r="DD12" s="6">
        <f t="shared" si="37"/>
        <v>109</v>
      </c>
    </row>
    <row r="13" spans="43:108" ht="14.25" thickTop="1">
      <c r="AQ13" s="5"/>
      <c r="AR13" s="5"/>
      <c r="CF13" s="4">
        <f t="shared" si="49"/>
        <v>5</v>
      </c>
      <c r="CG13" s="5">
        <f ca="1" t="shared" si="50"/>
        <v>0.5532659899880701</v>
      </c>
      <c r="CH13" s="17">
        <f ca="1" t="shared" si="16"/>
        <v>7</v>
      </c>
      <c r="CI13" s="5" t="str">
        <f>VLOOKUP(1,$AQ$1:$AS$6,3,FALSE)</f>
        <v>y</v>
      </c>
      <c r="CJ13" s="5">
        <f t="shared" si="24"/>
      </c>
      <c r="CK13" s="5">
        <f ca="1" t="shared" si="17"/>
        <v>-6</v>
      </c>
      <c r="CL13" s="18" t="str">
        <f>VLOOKUP(2,$AQ$1:$AS$6,3,FALSE)</f>
        <v>b</v>
      </c>
      <c r="CM13" s="17">
        <f ca="1" t="shared" si="18"/>
        <v>7</v>
      </c>
      <c r="CN13" s="5" t="str">
        <f aca="true" t="shared" si="54" ref="CN13:CN18">CL13</f>
        <v>b</v>
      </c>
      <c r="CO13" s="5">
        <f t="shared" si="26"/>
      </c>
      <c r="CP13" s="5">
        <f ca="1" t="shared" si="19"/>
        <v>-9</v>
      </c>
      <c r="CQ13" s="18" t="str">
        <f aca="true" t="shared" si="55" ref="CQ13:CQ18">CI13</f>
        <v>y</v>
      </c>
      <c r="CR13" s="17">
        <f aca="true" t="shared" si="56" ref="CR13:CR18">CH13+CP13</f>
        <v>-2</v>
      </c>
      <c r="CS13" s="18">
        <f aca="true" t="shared" si="57" ref="CS13:CS18">CK13+CM13</f>
        <v>1</v>
      </c>
      <c r="CT13" s="17">
        <f aca="true" t="shared" si="58" ref="CT13:CT18">CH13-CP13</f>
        <v>16</v>
      </c>
      <c r="CU13" s="18">
        <f aca="true" t="shared" si="59" ref="CU13:CU18">CK13-CM13</f>
        <v>-13</v>
      </c>
      <c r="CV13" s="5" t="str">
        <f t="shared" si="31"/>
        <v>7y-6b     ,     7b-9y</v>
      </c>
      <c r="CW13" s="5" t="str">
        <f t="shared" si="32"/>
        <v>-2y+b</v>
      </c>
      <c r="CX13" s="6" t="str">
        <f t="shared" si="33"/>
        <v>16y-13b</v>
      </c>
      <c r="CY13" s="4">
        <f t="shared" si="39"/>
        <v>11</v>
      </c>
      <c r="CZ13" s="5">
        <f ca="1" t="shared" si="40"/>
        <v>0.38382153452084844</v>
      </c>
      <c r="DA13" s="5">
        <f t="shared" si="52"/>
        <v>5</v>
      </c>
      <c r="DB13" s="5">
        <f t="shared" si="53"/>
        <v>7</v>
      </c>
      <c r="DC13" s="5" t="str">
        <f t="shared" si="36"/>
        <v>5x+7y</v>
      </c>
      <c r="DD13" s="6">
        <f t="shared" si="37"/>
        <v>71</v>
      </c>
    </row>
    <row r="14" spans="43:108" ht="13.5">
      <c r="AQ14" s="5"/>
      <c r="AR14" s="5"/>
      <c r="CF14" s="4">
        <f t="shared" si="49"/>
        <v>17</v>
      </c>
      <c r="CG14" s="5">
        <f ca="1" t="shared" si="50"/>
        <v>0.07190269678496186</v>
      </c>
      <c r="CH14" s="17">
        <f ca="1" t="shared" si="16"/>
        <v>5</v>
      </c>
      <c r="CI14" s="5" t="str">
        <f>VLOOKUP(2,$AQ$1:$AS$6,3,FALSE)</f>
        <v>b</v>
      </c>
      <c r="CJ14" s="5" t="str">
        <f t="shared" si="24"/>
        <v>+</v>
      </c>
      <c r="CK14" s="5">
        <f ca="1" t="shared" si="17"/>
        <v>3</v>
      </c>
      <c r="CL14" s="18" t="str">
        <f>VLOOKUP(3,$AQ$1:$AS$6,3,FALSE)</f>
        <v>a</v>
      </c>
      <c r="CM14" s="17">
        <f ca="1" t="shared" si="18"/>
        <v>-5</v>
      </c>
      <c r="CN14" s="5" t="str">
        <f t="shared" si="54"/>
        <v>a</v>
      </c>
      <c r="CO14" s="5">
        <f t="shared" si="26"/>
      </c>
      <c r="CP14" s="5">
        <f ca="1" t="shared" si="19"/>
        <v>-3</v>
      </c>
      <c r="CQ14" s="18" t="str">
        <f t="shared" si="55"/>
        <v>b</v>
      </c>
      <c r="CR14" s="17">
        <f t="shared" si="56"/>
        <v>2</v>
      </c>
      <c r="CS14" s="18">
        <f t="shared" si="57"/>
        <v>-2</v>
      </c>
      <c r="CT14" s="17">
        <f t="shared" si="58"/>
        <v>8</v>
      </c>
      <c r="CU14" s="18">
        <f t="shared" si="59"/>
        <v>8</v>
      </c>
      <c r="CV14" s="5" t="str">
        <f t="shared" si="31"/>
        <v>5b+3a     ,     -5a-3b</v>
      </c>
      <c r="CW14" s="5" t="str">
        <f t="shared" si="32"/>
        <v>2b-2a</v>
      </c>
      <c r="CX14" s="6" t="str">
        <f t="shared" si="33"/>
        <v>8b+8a</v>
      </c>
      <c r="CY14" s="4">
        <f t="shared" si="39"/>
        <v>6</v>
      </c>
      <c r="CZ14" s="5">
        <f ca="1" t="shared" si="40"/>
        <v>0.6565116270575495</v>
      </c>
      <c r="DA14" s="5">
        <f t="shared" si="52"/>
        <v>-8</v>
      </c>
      <c r="DB14" s="5">
        <f t="shared" si="53"/>
        <v>-6</v>
      </c>
      <c r="DC14" s="5" t="str">
        <f t="shared" si="36"/>
        <v>-8x-6y</v>
      </c>
      <c r="DD14" s="6">
        <f t="shared" si="37"/>
        <v>-98</v>
      </c>
    </row>
    <row r="15" spans="43:108" ht="13.5">
      <c r="AQ15" s="5"/>
      <c r="AR15" s="5"/>
      <c r="CF15" s="4">
        <f t="shared" si="49"/>
        <v>7</v>
      </c>
      <c r="CG15" s="5">
        <f ca="1" t="shared" si="50"/>
        <v>0.5302194803236064</v>
      </c>
      <c r="CH15" s="17">
        <f ca="1" t="shared" si="16"/>
        <v>-7</v>
      </c>
      <c r="CI15" s="5" t="str">
        <f>VLOOKUP(3,$AQ$1:$AS$6,3,FALSE)</f>
        <v>a</v>
      </c>
      <c r="CJ15" s="5">
        <f t="shared" si="24"/>
      </c>
      <c r="CK15" s="5">
        <f ca="1" t="shared" si="17"/>
        <v>-6</v>
      </c>
      <c r="CL15" s="18" t="str">
        <f>VLOOKUP(4,$AQ$1:$AS$6,3,FALSE)</f>
        <v>c</v>
      </c>
      <c r="CM15" s="17">
        <f ca="1" t="shared" si="18"/>
        <v>8</v>
      </c>
      <c r="CN15" s="5" t="str">
        <f t="shared" si="54"/>
        <v>c</v>
      </c>
      <c r="CO15" s="5" t="str">
        <f t="shared" si="26"/>
        <v>+</v>
      </c>
      <c r="CP15" s="5">
        <f ca="1" t="shared" si="19"/>
        <v>7</v>
      </c>
      <c r="CQ15" s="18" t="str">
        <f t="shared" si="55"/>
        <v>a</v>
      </c>
      <c r="CR15" s="17">
        <f t="shared" si="56"/>
        <v>0</v>
      </c>
      <c r="CS15" s="18">
        <f t="shared" si="57"/>
        <v>2</v>
      </c>
      <c r="CT15" s="17">
        <f t="shared" si="58"/>
        <v>-14</v>
      </c>
      <c r="CU15" s="18">
        <f t="shared" si="59"/>
        <v>-14</v>
      </c>
      <c r="CV15" s="5" t="str">
        <f t="shared" si="31"/>
        <v>-7a-6c     ,     8c+7a</v>
      </c>
      <c r="CW15" s="5" t="str">
        <f t="shared" si="32"/>
        <v>2c</v>
      </c>
      <c r="CX15" s="6" t="str">
        <f t="shared" si="33"/>
        <v>-14a-14c</v>
      </c>
      <c r="CY15" s="4">
        <f t="shared" si="39"/>
        <v>5</v>
      </c>
      <c r="CZ15" s="5">
        <f ca="1" t="shared" si="40"/>
        <v>0.6860879302466887</v>
      </c>
      <c r="DA15" s="5">
        <f t="shared" si="52"/>
        <v>7</v>
      </c>
      <c r="DB15" s="5">
        <f t="shared" si="53"/>
        <v>-9</v>
      </c>
      <c r="DC15" s="5" t="str">
        <f t="shared" si="36"/>
        <v>7x-9y</v>
      </c>
      <c r="DD15" s="6">
        <f t="shared" si="37"/>
        <v>43</v>
      </c>
    </row>
    <row r="16" spans="43:108" ht="13.5">
      <c r="AQ16" s="5"/>
      <c r="AR16" s="5"/>
      <c r="CF16" s="4">
        <f t="shared" si="49"/>
        <v>10</v>
      </c>
      <c r="CG16" s="5">
        <f ca="1" t="shared" si="50"/>
        <v>0.45669386744136986</v>
      </c>
      <c r="CH16" s="17">
        <f ca="1" t="shared" si="16"/>
        <v>-5</v>
      </c>
      <c r="CI16" s="5" t="str">
        <f>VLOOKUP(4,$AQ$1:$AS$6,3,FALSE)</f>
        <v>c</v>
      </c>
      <c r="CJ16" s="5">
        <f t="shared" si="24"/>
      </c>
      <c r="CK16" s="5">
        <f ca="1" t="shared" si="17"/>
        <v>-8</v>
      </c>
      <c r="CL16" s="18" t="str">
        <f>VLOOKUP(5,$AQ$1:$AS$6,3,FALSE)</f>
        <v>z</v>
      </c>
      <c r="CM16" s="17">
        <f ca="1" t="shared" si="18"/>
        <v>-8</v>
      </c>
      <c r="CN16" s="5" t="str">
        <f t="shared" si="54"/>
        <v>z</v>
      </c>
      <c r="CO16" s="5">
        <f t="shared" si="26"/>
      </c>
      <c r="CP16" s="5">
        <f ca="1" t="shared" si="19"/>
        <v>-5</v>
      </c>
      <c r="CQ16" s="18" t="str">
        <f t="shared" si="55"/>
        <v>c</v>
      </c>
      <c r="CR16" s="17">
        <f t="shared" si="56"/>
        <v>-10</v>
      </c>
      <c r="CS16" s="18">
        <f t="shared" si="57"/>
        <v>-16</v>
      </c>
      <c r="CT16" s="17">
        <f t="shared" si="58"/>
        <v>0</v>
      </c>
      <c r="CU16" s="18">
        <f t="shared" si="59"/>
        <v>0</v>
      </c>
      <c r="CV16" s="5" t="str">
        <f t="shared" si="31"/>
        <v>-5c-8z     ,     -8z-5c</v>
      </c>
      <c r="CW16" s="5" t="str">
        <f t="shared" si="32"/>
        <v>-10c-16z</v>
      </c>
      <c r="CX16" s="6">
        <f t="shared" si="33"/>
        <v>0</v>
      </c>
      <c r="CY16" s="4">
        <f t="shared" si="39"/>
        <v>7</v>
      </c>
      <c r="CZ16" s="5">
        <f ca="1" t="shared" si="40"/>
        <v>0.608466589997612</v>
      </c>
      <c r="DA16" s="5">
        <f t="shared" si="52"/>
        <v>-7</v>
      </c>
      <c r="DB16" s="5">
        <f t="shared" si="53"/>
        <v>7</v>
      </c>
      <c r="DC16" s="5" t="str">
        <f t="shared" si="36"/>
        <v>-7x+7y</v>
      </c>
      <c r="DD16" s="6">
        <f t="shared" si="37"/>
        <v>-49</v>
      </c>
    </row>
    <row r="17" spans="84:108" ht="13.5">
      <c r="CF17" s="4">
        <f t="shared" si="49"/>
        <v>1</v>
      </c>
      <c r="CG17" s="5">
        <f ca="1" t="shared" si="50"/>
        <v>0.9302522533419613</v>
      </c>
      <c r="CH17" s="17">
        <f ca="1" t="shared" si="16"/>
        <v>-9</v>
      </c>
      <c r="CI17" s="5" t="str">
        <f>VLOOKUP(5,$AQ$1:$AS$6,3,FALSE)</f>
        <v>z</v>
      </c>
      <c r="CJ17" s="5">
        <f t="shared" si="24"/>
      </c>
      <c r="CK17" s="5">
        <f ca="1" t="shared" si="17"/>
        <v>-7</v>
      </c>
      <c r="CL17" s="18" t="str">
        <f>VLOOKUP(6,$AQ$1:$AS$6,3,FALSE)</f>
        <v>x</v>
      </c>
      <c r="CM17" s="17">
        <f ca="1" t="shared" si="18"/>
        <v>10</v>
      </c>
      <c r="CN17" s="5" t="str">
        <f t="shared" si="54"/>
        <v>x</v>
      </c>
      <c r="CO17" s="5">
        <f t="shared" si="26"/>
      </c>
      <c r="CP17" s="5">
        <f ca="1" t="shared" si="19"/>
        <v>-8</v>
      </c>
      <c r="CQ17" s="18" t="str">
        <f t="shared" si="55"/>
        <v>z</v>
      </c>
      <c r="CR17" s="17">
        <f t="shared" si="56"/>
        <v>-17</v>
      </c>
      <c r="CS17" s="18">
        <f t="shared" si="57"/>
        <v>3</v>
      </c>
      <c r="CT17" s="17">
        <f t="shared" si="58"/>
        <v>-1</v>
      </c>
      <c r="CU17" s="18">
        <f t="shared" si="59"/>
        <v>-17</v>
      </c>
      <c r="CV17" s="5" t="str">
        <f t="shared" si="31"/>
        <v>-9z-7x     ,     10x-8z</v>
      </c>
      <c r="CW17" s="5" t="str">
        <f t="shared" si="32"/>
        <v>-17z+3x</v>
      </c>
      <c r="CX17" s="6" t="str">
        <f t="shared" si="33"/>
        <v>-z-17x</v>
      </c>
      <c r="CY17" s="4">
        <f t="shared" si="39"/>
        <v>16</v>
      </c>
      <c r="CZ17" s="5">
        <f ca="1" t="shared" si="40"/>
        <v>0.14586706265009197</v>
      </c>
      <c r="DA17" s="5">
        <f t="shared" si="52"/>
        <v>7</v>
      </c>
      <c r="DB17" s="5">
        <f t="shared" si="53"/>
        <v>-4</v>
      </c>
      <c r="DC17" s="5" t="str">
        <f t="shared" si="36"/>
        <v>7x-4y</v>
      </c>
      <c r="DD17" s="6">
        <f t="shared" si="37"/>
        <v>58</v>
      </c>
    </row>
    <row r="18" spans="84:108" ht="14.25" thickBot="1">
      <c r="CF18" s="7">
        <f t="shared" si="49"/>
        <v>13</v>
      </c>
      <c r="CG18" s="8">
        <f ca="1" t="shared" si="50"/>
        <v>0.3148883448619815</v>
      </c>
      <c r="CH18" s="21">
        <f ca="1" t="shared" si="16"/>
        <v>4</v>
      </c>
      <c r="CI18" s="8" t="str">
        <f>VLOOKUP(6,$AQ$1:$AS$6,3,FALSE)</f>
        <v>x</v>
      </c>
      <c r="CJ18" s="8">
        <f t="shared" si="24"/>
      </c>
      <c r="CK18" s="8">
        <f ca="1" t="shared" si="17"/>
        <v>-10</v>
      </c>
      <c r="CL18" s="22" t="str">
        <f>VLOOKUP(1,$AQ$1:$AS$6,3,FALSE)</f>
        <v>y</v>
      </c>
      <c r="CM18" s="21">
        <f ca="1" t="shared" si="18"/>
        <v>-7</v>
      </c>
      <c r="CN18" s="8" t="str">
        <f t="shared" si="54"/>
        <v>y</v>
      </c>
      <c r="CO18" s="8">
        <f t="shared" si="26"/>
      </c>
      <c r="CP18" s="8">
        <f ca="1" t="shared" si="19"/>
        <v>-3</v>
      </c>
      <c r="CQ18" s="22" t="str">
        <f t="shared" si="55"/>
        <v>x</v>
      </c>
      <c r="CR18" s="21">
        <f t="shared" si="56"/>
        <v>1</v>
      </c>
      <c r="CS18" s="22">
        <f t="shared" si="57"/>
        <v>-17</v>
      </c>
      <c r="CT18" s="21">
        <f t="shared" si="58"/>
        <v>7</v>
      </c>
      <c r="CU18" s="22">
        <f t="shared" si="59"/>
        <v>-3</v>
      </c>
      <c r="CV18" s="8" t="str">
        <f t="shared" si="31"/>
        <v>4x-10y     ,     -7y-3x</v>
      </c>
      <c r="CW18" s="8" t="str">
        <f t="shared" si="32"/>
        <v>x-17y</v>
      </c>
      <c r="CX18" s="9" t="str">
        <f t="shared" si="33"/>
        <v>7x-3y</v>
      </c>
      <c r="CY18" s="7">
        <f t="shared" si="39"/>
        <v>17</v>
      </c>
      <c r="CZ18" s="8">
        <f ca="1" t="shared" si="40"/>
        <v>0.1148154424637493</v>
      </c>
      <c r="DA18" s="8">
        <f t="shared" si="52"/>
        <v>5</v>
      </c>
      <c r="DB18" s="8">
        <f t="shared" si="53"/>
        <v>-3</v>
      </c>
      <c r="DC18" s="8" t="str">
        <f t="shared" si="36"/>
        <v>5x-3y</v>
      </c>
      <c r="DD18" s="9">
        <f t="shared" si="37"/>
        <v>41</v>
      </c>
    </row>
    <row r="19" ht="14.25" thickTop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emiko</dc:creator>
  <cp:keywords/>
  <dc:description/>
  <cp:lastModifiedBy>emiko</cp:lastModifiedBy>
  <cp:lastPrinted>2008-05-18T11:44:49Z</cp:lastPrinted>
  <dcterms:created xsi:type="dcterms:W3CDTF">2008-05-17T06:06:05Z</dcterms:created>
  <dcterms:modified xsi:type="dcterms:W3CDTF">2008-05-18T12:37:54Z</dcterms:modified>
  <cp:category/>
  <cp:version/>
  <cp:contentType/>
  <cp:contentStatus/>
</cp:coreProperties>
</file>