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cf2fa223e295384a/ドキュメント/ｻｯｶｰ/asaren/"/>
    </mc:Choice>
  </mc:AlternateContent>
  <xr:revisionPtr revIDLastSave="16" documentId="13_ncr:1_{A3C4D621-A576-4D16-9C94-53FF454B38E7}" xr6:coauthVersionLast="47" xr6:coauthVersionMax="47" xr10:uidLastSave="{D545A1AA-E615-4C13-9001-5B672D5EB6C7}"/>
  <bookViews>
    <workbookView xWindow="-108" yWindow="-108" windowWidth="23256" windowHeight="12576" tabRatio="595" activeTab="1" xr2:uid="{00000000-000D-0000-FFFF-FFFF00000000}"/>
  </bookViews>
  <sheets>
    <sheet name="2020年度" sheetId="23" r:id="rId1"/>
    <sheet name="景品" sheetId="24" r:id="rId2"/>
  </sheets>
  <definedNames>
    <definedName name="_xlnm.Print_Area" localSheetId="0">'2020年度'!$A$1:$CB$127</definedName>
    <definedName name="出席表">'2020年度'!$E$4:$CB$12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24" l="1"/>
  <c r="C20" i="24"/>
  <c r="C14" i="24"/>
  <c r="C19" i="24"/>
  <c r="C21" i="24"/>
  <c r="BL13" i="23"/>
  <c r="BL33" i="23"/>
  <c r="BL53" i="23"/>
  <c r="BL73" i="23"/>
  <c r="BL88" i="23"/>
  <c r="BL105" i="23"/>
  <c r="BF105" i="23"/>
  <c r="BF88" i="23"/>
  <c r="BF73" i="23"/>
  <c r="BF53" i="23"/>
  <c r="BF33" i="23"/>
  <c r="BF13" i="23"/>
  <c r="AV105" i="23"/>
  <c r="AV88" i="23"/>
  <c r="AV73" i="23"/>
  <c r="AV53" i="23"/>
  <c r="AV33" i="23"/>
  <c r="AV13" i="23"/>
  <c r="C15" i="24"/>
  <c r="C17" i="24"/>
  <c r="C18" i="24"/>
  <c r="C33" i="24"/>
  <c r="BL5" i="23" l="1"/>
  <c r="BL125" i="23"/>
  <c r="BL6" i="23"/>
  <c r="AV6" i="23"/>
  <c r="AV8" i="23" s="1"/>
  <c r="BF125" i="23"/>
  <c r="BF6" i="23"/>
  <c r="BF10" i="23" s="1"/>
  <c r="BF7" i="23"/>
  <c r="BF11" i="23"/>
  <c r="BF5" i="23"/>
  <c r="AV125" i="23"/>
  <c r="AV9" i="23"/>
  <c r="AV5" i="23"/>
  <c r="CB105" i="23"/>
  <c r="CA105" i="23"/>
  <c r="BZ105" i="23"/>
  <c r="BY105" i="23"/>
  <c r="BX105" i="23"/>
  <c r="BW105" i="23"/>
  <c r="BV105" i="23"/>
  <c r="BU105" i="23"/>
  <c r="BT105" i="23"/>
  <c r="BS105" i="23"/>
  <c r="BR105" i="23"/>
  <c r="BQ105" i="23"/>
  <c r="BP105" i="23"/>
  <c r="BO105" i="23"/>
  <c r="BN105" i="23"/>
  <c r="BK105" i="23"/>
  <c r="BJ105" i="23"/>
  <c r="BI105" i="23"/>
  <c r="BH105" i="23"/>
  <c r="BG105" i="23"/>
  <c r="BM105" i="23"/>
  <c r="BE105" i="23"/>
  <c r="BD105" i="23"/>
  <c r="BC105" i="23"/>
  <c r="BB105" i="23"/>
  <c r="BA105" i="23"/>
  <c r="AZ105" i="23"/>
  <c r="AY105" i="23"/>
  <c r="AX105" i="23"/>
  <c r="AW105" i="23"/>
  <c r="AU105" i="23"/>
  <c r="AT105" i="23"/>
  <c r="AS105" i="23"/>
  <c r="AR105" i="23"/>
  <c r="AQ105" i="23"/>
  <c r="AP105" i="23"/>
  <c r="AO105" i="23"/>
  <c r="AN105" i="23"/>
  <c r="AM105" i="23"/>
  <c r="AL105" i="23"/>
  <c r="AK105" i="23"/>
  <c r="AJ105" i="23"/>
  <c r="AI105" i="23"/>
  <c r="AH105" i="23"/>
  <c r="AG105" i="23"/>
  <c r="AF105" i="23"/>
  <c r="AE105" i="23"/>
  <c r="AD105" i="23"/>
  <c r="AC105" i="23"/>
  <c r="AB105" i="23"/>
  <c r="AA105" i="23"/>
  <c r="Z105" i="23"/>
  <c r="Y105" i="23"/>
  <c r="X105" i="23"/>
  <c r="W105" i="23"/>
  <c r="V105" i="23"/>
  <c r="U105" i="23"/>
  <c r="T105" i="23"/>
  <c r="R105" i="23"/>
  <c r="Q105" i="23"/>
  <c r="P105" i="23"/>
  <c r="O105" i="23"/>
  <c r="N105" i="23"/>
  <c r="M105" i="23"/>
  <c r="L105" i="23"/>
  <c r="K105" i="23"/>
  <c r="J105" i="23"/>
  <c r="I105" i="23"/>
  <c r="H105" i="23"/>
  <c r="G105" i="23"/>
  <c r="F105" i="23"/>
  <c r="E105" i="23"/>
  <c r="S105" i="23"/>
  <c r="S88" i="23"/>
  <c r="CB88" i="23"/>
  <c r="CA88" i="23"/>
  <c r="BZ88" i="23"/>
  <c r="BY88" i="23"/>
  <c r="BX88" i="23"/>
  <c r="BW88" i="23"/>
  <c r="BV88" i="23"/>
  <c r="BU88" i="23"/>
  <c r="BT88" i="23"/>
  <c r="BS88" i="23"/>
  <c r="BR88" i="23"/>
  <c r="BQ88" i="23"/>
  <c r="BP88" i="23"/>
  <c r="BO88" i="23"/>
  <c r="BN88" i="23"/>
  <c r="BK88" i="23"/>
  <c r="BJ88" i="23"/>
  <c r="BI88" i="23"/>
  <c r="BH88" i="23"/>
  <c r="BG88" i="23"/>
  <c r="BM88" i="23"/>
  <c r="BE88" i="23"/>
  <c r="BD88" i="23"/>
  <c r="BC88" i="23"/>
  <c r="BB88" i="23"/>
  <c r="BA88" i="23"/>
  <c r="AZ88" i="23"/>
  <c r="AY88" i="23"/>
  <c r="AX88" i="23"/>
  <c r="AW88" i="23"/>
  <c r="AU88" i="23"/>
  <c r="AT88" i="23"/>
  <c r="AS88" i="23"/>
  <c r="AR88" i="23"/>
  <c r="AQ88" i="23"/>
  <c r="AP88" i="23"/>
  <c r="AO88" i="23"/>
  <c r="AN88" i="23"/>
  <c r="AM88" i="23"/>
  <c r="AL88" i="23"/>
  <c r="AK88" i="23"/>
  <c r="AJ88" i="23"/>
  <c r="AI88" i="23"/>
  <c r="AH88" i="23"/>
  <c r="AG88" i="23"/>
  <c r="AF88" i="23"/>
  <c r="AE88" i="23"/>
  <c r="AD88" i="23"/>
  <c r="AC88" i="23"/>
  <c r="AB88" i="23"/>
  <c r="AA88" i="23"/>
  <c r="Z88" i="23"/>
  <c r="Y88" i="23"/>
  <c r="X88" i="23"/>
  <c r="W88" i="23"/>
  <c r="V88" i="23"/>
  <c r="U88" i="23"/>
  <c r="T88" i="23"/>
  <c r="Q88" i="23"/>
  <c r="P88" i="23"/>
  <c r="O88" i="23"/>
  <c r="N88" i="23"/>
  <c r="M88" i="23"/>
  <c r="L88" i="23"/>
  <c r="K88" i="23"/>
  <c r="J88" i="23"/>
  <c r="I88" i="23"/>
  <c r="H88" i="23"/>
  <c r="G88" i="23"/>
  <c r="F88" i="23"/>
  <c r="E88" i="23"/>
  <c r="CB73" i="23"/>
  <c r="CA73" i="23"/>
  <c r="BZ73" i="23"/>
  <c r="BY73" i="23"/>
  <c r="BX73" i="23"/>
  <c r="BW73" i="23"/>
  <c r="BV73" i="23"/>
  <c r="BU73" i="23"/>
  <c r="BT73" i="23"/>
  <c r="BS73" i="23"/>
  <c r="BR73" i="23"/>
  <c r="BQ73" i="23"/>
  <c r="BP73" i="23"/>
  <c r="BO73" i="23"/>
  <c r="BN73" i="23"/>
  <c r="BK73" i="23"/>
  <c r="BJ73" i="23"/>
  <c r="BI73" i="23"/>
  <c r="BH73" i="23"/>
  <c r="BG73" i="23"/>
  <c r="BM73" i="23"/>
  <c r="BE73" i="23"/>
  <c r="BD73" i="23"/>
  <c r="BC73" i="23"/>
  <c r="BB73" i="23"/>
  <c r="BA73" i="23"/>
  <c r="AZ73" i="23"/>
  <c r="AY73" i="23"/>
  <c r="AX73" i="23"/>
  <c r="AW73" i="23"/>
  <c r="AU73" i="23"/>
  <c r="AT73" i="23"/>
  <c r="AS73" i="23"/>
  <c r="AR73" i="23"/>
  <c r="AQ73" i="23"/>
  <c r="AP73" i="23"/>
  <c r="AO73" i="23"/>
  <c r="AN73" i="23"/>
  <c r="AM73" i="23"/>
  <c r="AL73" i="23"/>
  <c r="AK73" i="23"/>
  <c r="AJ73" i="23"/>
  <c r="AI73" i="23"/>
  <c r="AH73" i="23"/>
  <c r="AG73" i="23"/>
  <c r="AF73" i="23"/>
  <c r="AE73" i="23"/>
  <c r="AD73" i="23"/>
  <c r="AC73" i="23"/>
  <c r="AB73" i="23"/>
  <c r="AA73" i="23"/>
  <c r="Z73" i="23"/>
  <c r="Y73" i="23"/>
  <c r="X73" i="23"/>
  <c r="W73" i="23"/>
  <c r="V73" i="23"/>
  <c r="U73" i="23"/>
  <c r="T73" i="23"/>
  <c r="S73" i="23"/>
  <c r="Q73" i="23"/>
  <c r="P73" i="23"/>
  <c r="O73" i="23"/>
  <c r="N73" i="23"/>
  <c r="M73" i="23"/>
  <c r="L73" i="23"/>
  <c r="K73" i="23"/>
  <c r="J73" i="23"/>
  <c r="I73" i="23"/>
  <c r="H73" i="23"/>
  <c r="G73" i="23"/>
  <c r="F73" i="23"/>
  <c r="E73" i="23"/>
  <c r="R88" i="23"/>
  <c r="C32" i="24"/>
  <c r="AO7" i="24"/>
  <c r="AN7" i="24"/>
  <c r="AM7" i="24"/>
  <c r="AL7" i="24"/>
  <c r="AK7" i="24"/>
  <c r="AJ7" i="24"/>
  <c r="AI7" i="24"/>
  <c r="AH7" i="24"/>
  <c r="C58" i="24"/>
  <c r="C57" i="24"/>
  <c r="C56" i="24"/>
  <c r="C55" i="24"/>
  <c r="C54" i="24"/>
  <c r="C53" i="24"/>
  <c r="C52" i="24"/>
  <c r="C51" i="24"/>
  <c r="C50" i="24"/>
  <c r="C49" i="24"/>
  <c r="C48" i="24"/>
  <c r="C47" i="24"/>
  <c r="C45" i="24"/>
  <c r="C44" i="24"/>
  <c r="C43" i="24"/>
  <c r="C42" i="24"/>
  <c r="C41" i="24"/>
  <c r="C40" i="24"/>
  <c r="C39" i="24"/>
  <c r="C38" i="24"/>
  <c r="C37" i="24"/>
  <c r="C36" i="24"/>
  <c r="C35" i="24"/>
  <c r="C31" i="24"/>
  <c r="C30" i="24"/>
  <c r="C29" i="24"/>
  <c r="C28" i="24"/>
  <c r="C27" i="24"/>
  <c r="C26" i="24"/>
  <c r="C25" i="24"/>
  <c r="C24" i="24"/>
  <c r="C23" i="24"/>
  <c r="C22" i="24"/>
  <c r="C12" i="24"/>
  <c r="C13" i="24"/>
  <c r="AV11" i="23" l="1"/>
  <c r="AV10" i="23"/>
  <c r="BL7" i="23"/>
  <c r="BL8" i="23"/>
  <c r="BL9" i="23"/>
  <c r="BL10" i="23"/>
  <c r="BL11" i="23"/>
  <c r="AV7" i="23"/>
  <c r="BF8" i="23"/>
  <c r="BF9" i="23"/>
  <c r="D8" i="24"/>
  <c r="D65" i="23" l="1"/>
  <c r="BQ13" i="23" l="1"/>
  <c r="BR13" i="23"/>
  <c r="BQ33" i="23"/>
  <c r="BR33" i="23"/>
  <c r="BQ53" i="23"/>
  <c r="BR53" i="23"/>
  <c r="BQ5" i="23" l="1"/>
  <c r="BQ125" i="23"/>
  <c r="BR5" i="23"/>
  <c r="BR125" i="23"/>
  <c r="BR6" i="23"/>
  <c r="BR11" i="23" s="1"/>
  <c r="BQ6" i="23"/>
  <c r="BQ11" i="23" s="1"/>
  <c r="AO10" i="24"/>
  <c r="AN10" i="24"/>
  <c r="AM10" i="24"/>
  <c r="AL10" i="24"/>
  <c r="AK10" i="24"/>
  <c r="AJ10" i="24"/>
  <c r="AI10" i="24"/>
  <c r="AH10" i="24"/>
  <c r="BQ9" i="23" l="1"/>
  <c r="BQ10" i="23"/>
  <c r="BQ7" i="23"/>
  <c r="BQ8" i="23"/>
  <c r="BR9" i="23"/>
  <c r="BR10" i="23"/>
  <c r="BR8" i="23"/>
  <c r="BR7" i="23"/>
  <c r="AU53" i="23"/>
  <c r="AU33" i="23"/>
  <c r="AU13" i="23"/>
  <c r="AU125" i="23" l="1"/>
  <c r="AU6" i="23"/>
  <c r="AU11" i="23" s="1"/>
  <c r="AU5" i="23"/>
  <c r="BS53" i="23"/>
  <c r="BS13" i="23"/>
  <c r="BS33" i="23"/>
  <c r="AU9" i="23" l="1"/>
  <c r="BS6" i="23"/>
  <c r="BS11" i="23" s="1"/>
  <c r="AU7" i="23"/>
  <c r="AU8" i="23"/>
  <c r="AU10" i="23"/>
  <c r="BS125" i="23"/>
  <c r="BS5" i="23"/>
  <c r="AB13" i="23"/>
  <c r="AB33" i="23"/>
  <c r="AB53" i="23"/>
  <c r="BS7" i="23" l="1"/>
  <c r="BS10" i="23"/>
  <c r="BS8" i="23"/>
  <c r="BS9" i="23"/>
  <c r="AB125" i="23"/>
  <c r="AB5" i="23"/>
  <c r="I10" i="24" s="1"/>
  <c r="AB6" i="23"/>
  <c r="AB11" i="23" s="1"/>
  <c r="D25" i="23"/>
  <c r="I2" i="24" l="1"/>
  <c r="I7" i="24"/>
  <c r="AB7" i="23"/>
  <c r="I3" i="24" s="1"/>
  <c r="AB8" i="23"/>
  <c r="I4" i="24" s="1"/>
  <c r="AB9" i="23"/>
  <c r="I5" i="24" s="1"/>
  <c r="AB10" i="23"/>
  <c r="I6" i="24" s="1"/>
  <c r="AO6" i="24"/>
  <c r="AN6" i="24"/>
  <c r="AM6" i="24"/>
  <c r="AL6" i="24"/>
  <c r="AK6" i="24"/>
  <c r="AJ6" i="24"/>
  <c r="AI6" i="24"/>
  <c r="AO5" i="24"/>
  <c r="AN5" i="24"/>
  <c r="AM5" i="24"/>
  <c r="AL5" i="24"/>
  <c r="AK5" i="24"/>
  <c r="AJ5" i="24"/>
  <c r="AI5" i="24"/>
  <c r="AO4" i="24"/>
  <c r="AN4" i="24"/>
  <c r="AM4" i="24"/>
  <c r="AL4" i="24"/>
  <c r="AK4" i="24"/>
  <c r="AJ4" i="24"/>
  <c r="AI4" i="24"/>
  <c r="AO3" i="24"/>
  <c r="AN3" i="24"/>
  <c r="AM3" i="24"/>
  <c r="AL3" i="24"/>
  <c r="AK3" i="24"/>
  <c r="AJ3" i="24"/>
  <c r="AI3" i="24"/>
  <c r="AO2" i="24"/>
  <c r="AN2" i="24"/>
  <c r="AM2" i="24"/>
  <c r="AL2" i="24"/>
  <c r="AK2" i="24"/>
  <c r="AJ2" i="24"/>
  <c r="AI2" i="24"/>
  <c r="BO53" i="23"/>
  <c r="BN53" i="23"/>
  <c r="BO33" i="23"/>
  <c r="BN33" i="23"/>
  <c r="BO13" i="23"/>
  <c r="BN13" i="23"/>
  <c r="BO125" i="23" l="1"/>
  <c r="BN125" i="23"/>
  <c r="BN6" i="23"/>
  <c r="BN11" i="23" s="1"/>
  <c r="BN5" i="23"/>
  <c r="BO5" i="23"/>
  <c r="BO6" i="23"/>
  <c r="BO11" i="23" s="1"/>
  <c r="AW13" i="23"/>
  <c r="AW33" i="23"/>
  <c r="AW53" i="23"/>
  <c r="BO8" i="23" l="1"/>
  <c r="BO9" i="23"/>
  <c r="BN10" i="23"/>
  <c r="BN8" i="23"/>
  <c r="BN9" i="23"/>
  <c r="BN7" i="23"/>
  <c r="BO10" i="23"/>
  <c r="BO7" i="23"/>
  <c r="AW6" i="23"/>
  <c r="AW11" i="23" s="1"/>
  <c r="AW5" i="23"/>
  <c r="AG10" i="24" s="1"/>
  <c r="AW125" i="23"/>
  <c r="D17" i="23"/>
  <c r="AG2" i="24" l="1"/>
  <c r="AG7" i="24"/>
  <c r="AW8" i="23"/>
  <c r="AW9" i="23"/>
  <c r="AW7" i="23"/>
  <c r="AW10" i="23"/>
  <c r="BI13" i="23"/>
  <c r="BI33" i="23"/>
  <c r="BI53" i="23"/>
  <c r="BI5" i="23" l="1"/>
  <c r="BI6" i="23"/>
  <c r="BI11" i="23" s="1"/>
  <c r="BI125" i="23"/>
  <c r="D87" i="23"/>
  <c r="D89" i="23"/>
  <c r="D88" i="23" s="1"/>
  <c r="D90" i="23"/>
  <c r="D74" i="23"/>
  <c r="D75" i="23"/>
  <c r="D76" i="23"/>
  <c r="D77" i="23"/>
  <c r="D78" i="23"/>
  <c r="D79" i="23"/>
  <c r="D80" i="23"/>
  <c r="D81" i="23"/>
  <c r="D82" i="23"/>
  <c r="D83" i="23"/>
  <c r="D84" i="23"/>
  <c r="D85" i="23"/>
  <c r="D86" i="23"/>
  <c r="D101" i="23"/>
  <c r="D102" i="23"/>
  <c r="D103" i="23"/>
  <c r="D104" i="23"/>
  <c r="D124" i="23"/>
  <c r="D119" i="23"/>
  <c r="D120" i="23"/>
  <c r="D121" i="23"/>
  <c r="D122" i="23"/>
  <c r="D123" i="23"/>
  <c r="D107" i="23"/>
  <c r="D108" i="23"/>
  <c r="D109" i="23"/>
  <c r="D110" i="23"/>
  <c r="D111" i="23"/>
  <c r="D112" i="23"/>
  <c r="D113" i="23"/>
  <c r="D114" i="23"/>
  <c r="D115" i="23"/>
  <c r="D116" i="23"/>
  <c r="D117" i="23"/>
  <c r="D118" i="23"/>
  <c r="D91" i="23"/>
  <c r="D92" i="23"/>
  <c r="D93" i="23"/>
  <c r="D94" i="23"/>
  <c r="D95" i="23"/>
  <c r="D96" i="23"/>
  <c r="D97" i="23"/>
  <c r="D98" i="23"/>
  <c r="D99" i="23"/>
  <c r="D100" i="23"/>
  <c r="D68" i="23"/>
  <c r="D69" i="23"/>
  <c r="D70" i="23"/>
  <c r="D71" i="23"/>
  <c r="D72" i="23"/>
  <c r="D55" i="23"/>
  <c r="D56" i="23"/>
  <c r="D57" i="23"/>
  <c r="D58" i="23"/>
  <c r="D59" i="23"/>
  <c r="D60" i="23"/>
  <c r="D61" i="23"/>
  <c r="D62" i="23"/>
  <c r="D63" i="23"/>
  <c r="D64" i="23"/>
  <c r="D66" i="23"/>
  <c r="D67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15" i="23"/>
  <c r="D16" i="23"/>
  <c r="D18" i="23"/>
  <c r="D19" i="23"/>
  <c r="D20" i="23"/>
  <c r="D21" i="23"/>
  <c r="D22" i="23"/>
  <c r="D23" i="23"/>
  <c r="D24" i="23"/>
  <c r="D26" i="23"/>
  <c r="D27" i="23"/>
  <c r="D28" i="23"/>
  <c r="D29" i="23"/>
  <c r="D30" i="23"/>
  <c r="D31" i="23"/>
  <c r="D32" i="23"/>
  <c r="BI9" i="23" l="1"/>
  <c r="BI8" i="23"/>
  <c r="BI7" i="23"/>
  <c r="BI10" i="23"/>
  <c r="B1" i="23"/>
  <c r="AM53" i="23" l="1"/>
  <c r="AM33" i="23"/>
  <c r="AM13" i="23"/>
  <c r="AM6" i="23" l="1"/>
  <c r="AM11" i="23" s="1"/>
  <c r="AM5" i="23"/>
  <c r="AC10" i="24" s="1"/>
  <c r="AM125" i="23"/>
  <c r="AO13" i="23"/>
  <c r="AO33" i="23"/>
  <c r="AO53" i="23"/>
  <c r="BG13" i="23"/>
  <c r="BH13" i="23"/>
  <c r="BG33" i="23"/>
  <c r="BH33" i="23"/>
  <c r="BG53" i="23"/>
  <c r="BH53" i="23"/>
  <c r="AC2" i="24" l="1"/>
  <c r="AC7" i="24"/>
  <c r="AM8" i="23"/>
  <c r="AC4" i="24" s="1"/>
  <c r="AM9" i="23"/>
  <c r="AC5" i="24" s="1"/>
  <c r="AM10" i="23"/>
  <c r="AC6" i="24" s="1"/>
  <c r="AO6" i="23"/>
  <c r="AO11" i="23" s="1"/>
  <c r="AO5" i="23"/>
  <c r="BH6" i="23"/>
  <c r="BH11" i="23" s="1"/>
  <c r="BH5" i="23"/>
  <c r="BG6" i="23"/>
  <c r="BG11" i="23" s="1"/>
  <c r="BG5" i="23"/>
  <c r="AM7" i="23"/>
  <c r="AC3" i="24" s="1"/>
  <c r="AO125" i="23"/>
  <c r="BG125" i="23"/>
  <c r="BH125" i="23"/>
  <c r="BH9" i="23" l="1"/>
  <c r="BH8" i="23"/>
  <c r="AO9" i="23"/>
  <c r="AO8" i="23"/>
  <c r="BG8" i="23"/>
  <c r="BG9" i="23"/>
  <c r="BH10" i="23"/>
  <c r="AO10" i="23"/>
  <c r="BG10" i="23"/>
  <c r="BG7" i="23"/>
  <c r="BH7" i="23"/>
  <c r="AJ13" i="23"/>
  <c r="AJ33" i="23"/>
  <c r="AJ53" i="23"/>
  <c r="AJ5" i="23" l="1"/>
  <c r="G10" i="24" s="1"/>
  <c r="AJ6" i="23"/>
  <c r="AJ11" i="23" s="1"/>
  <c r="AJ125" i="23"/>
  <c r="G2" i="24" l="1"/>
  <c r="G7" i="24"/>
  <c r="AJ9" i="23"/>
  <c r="G5" i="24" s="1"/>
  <c r="AJ8" i="23"/>
  <c r="G4" i="24" s="1"/>
  <c r="AJ10" i="23"/>
  <c r="G6" i="24" s="1"/>
  <c r="AJ7" i="23"/>
  <c r="G3" i="24" s="1"/>
  <c r="AK13" i="23"/>
  <c r="AK33" i="23"/>
  <c r="AK53" i="23"/>
  <c r="AK6" i="23" l="1"/>
  <c r="AK11" i="23" s="1"/>
  <c r="AK5" i="23"/>
  <c r="AK125" i="23"/>
  <c r="AL13" i="23"/>
  <c r="AN13" i="23"/>
  <c r="AP13" i="23"/>
  <c r="AQ13" i="23"/>
  <c r="AL33" i="23"/>
  <c r="AN33" i="23"/>
  <c r="AP33" i="23"/>
  <c r="AQ33" i="23"/>
  <c r="AL53" i="23"/>
  <c r="AN53" i="23"/>
  <c r="AP53" i="23"/>
  <c r="AQ53" i="23"/>
  <c r="AK8" i="23" l="1"/>
  <c r="AK9" i="23"/>
  <c r="AK10" i="23"/>
  <c r="AQ5" i="23"/>
  <c r="Z10" i="24" s="1"/>
  <c r="AQ6" i="23"/>
  <c r="AQ11" i="23" s="1"/>
  <c r="AN6" i="23"/>
  <c r="AN11" i="23" s="1"/>
  <c r="AN5" i="23"/>
  <c r="AP5" i="23"/>
  <c r="E10" i="24" s="1"/>
  <c r="AP6" i="23"/>
  <c r="AP11" i="23" s="1"/>
  <c r="AL6" i="23"/>
  <c r="AL11" i="23" s="1"/>
  <c r="AL5" i="23"/>
  <c r="AK7" i="23"/>
  <c r="AQ125" i="23"/>
  <c r="AN125" i="23"/>
  <c r="AP125" i="23"/>
  <c r="AL125" i="23"/>
  <c r="BT13" i="23"/>
  <c r="BT33" i="23"/>
  <c r="BT53" i="23"/>
  <c r="Z2" i="24" l="1"/>
  <c r="Z7" i="24"/>
  <c r="E2" i="24"/>
  <c r="E7" i="24"/>
  <c r="AN8" i="23"/>
  <c r="AN9" i="23"/>
  <c r="AQ9" i="23"/>
  <c r="Z5" i="24" s="1"/>
  <c r="AQ8" i="23"/>
  <c r="Z4" i="24" s="1"/>
  <c r="AL8" i="23"/>
  <c r="AL9" i="23"/>
  <c r="AP9" i="23"/>
  <c r="E5" i="24" s="1"/>
  <c r="AP8" i="23"/>
  <c r="E4" i="24" s="1"/>
  <c r="AN10" i="23"/>
  <c r="AL10" i="23"/>
  <c r="AP10" i="23"/>
  <c r="E6" i="24" s="1"/>
  <c r="AQ10" i="23"/>
  <c r="Z6" i="24" s="1"/>
  <c r="BT6" i="23"/>
  <c r="BT11" i="23" s="1"/>
  <c r="BT5" i="23"/>
  <c r="AN7" i="23"/>
  <c r="AQ7" i="23"/>
  <c r="Z3" i="24" s="1"/>
  <c r="AP7" i="23"/>
  <c r="E3" i="24" s="1"/>
  <c r="AL7" i="23"/>
  <c r="BT125" i="23"/>
  <c r="AC13" i="23"/>
  <c r="AC33" i="23"/>
  <c r="AC53" i="23"/>
  <c r="BT7" i="23" l="1"/>
  <c r="BT9" i="23"/>
  <c r="BT8" i="23"/>
  <c r="BT10" i="23"/>
  <c r="AC5" i="23"/>
  <c r="AB10" i="24" s="1"/>
  <c r="AC6" i="23"/>
  <c r="AC11" i="23" s="1"/>
  <c r="AC125" i="23"/>
  <c r="AE13" i="23"/>
  <c r="AE33" i="23"/>
  <c r="AE53" i="23"/>
  <c r="AB2" i="24" l="1"/>
  <c r="AB7" i="24"/>
  <c r="AC8" i="23"/>
  <c r="AB4" i="24" s="1"/>
  <c r="AC9" i="23"/>
  <c r="AB5" i="24" s="1"/>
  <c r="AC10" i="23"/>
  <c r="AB6" i="24" s="1"/>
  <c r="AE6" i="23"/>
  <c r="AE11" i="23" s="1"/>
  <c r="AE5" i="23"/>
  <c r="J10" i="24" s="1"/>
  <c r="AC7" i="23"/>
  <c r="AB3" i="24" s="1"/>
  <c r="AE125" i="23"/>
  <c r="J2" i="24" l="1"/>
  <c r="J7" i="24"/>
  <c r="AE8" i="23"/>
  <c r="J4" i="24" s="1"/>
  <c r="AE9" i="23"/>
  <c r="J5" i="24" s="1"/>
  <c r="AE10" i="23"/>
  <c r="J6" i="24" s="1"/>
  <c r="AE7" i="23"/>
  <c r="J3" i="24" s="1"/>
  <c r="K13" i="23" l="1"/>
  <c r="K33" i="23"/>
  <c r="K53" i="23"/>
  <c r="K6" i="23" l="1"/>
  <c r="K11" i="23" s="1"/>
  <c r="K5" i="23"/>
  <c r="X10" i="24" s="1"/>
  <c r="K125" i="23"/>
  <c r="X2" i="24" l="1"/>
  <c r="X7" i="24"/>
  <c r="K8" i="23"/>
  <c r="X4" i="24" s="1"/>
  <c r="K9" i="23"/>
  <c r="X5" i="24" s="1"/>
  <c r="K10" i="23"/>
  <c r="X6" i="24" s="1"/>
  <c r="K7" i="23"/>
  <c r="X3" i="24" s="1"/>
  <c r="AR13" i="23" l="1"/>
  <c r="AS13" i="23"/>
  <c r="AT13" i="23"/>
  <c r="AR33" i="23"/>
  <c r="AS33" i="23"/>
  <c r="AT33" i="23"/>
  <c r="AR53" i="23"/>
  <c r="AS53" i="23"/>
  <c r="AT53" i="23"/>
  <c r="AT6" i="23" l="1"/>
  <c r="AT11" i="23" s="1"/>
  <c r="AT5" i="23"/>
  <c r="K10" i="24" s="1"/>
  <c r="AS6" i="23"/>
  <c r="AS11" i="23" s="1"/>
  <c r="AS5" i="23"/>
  <c r="W10" i="24" s="1"/>
  <c r="AR5" i="23"/>
  <c r="F10" i="24" s="1"/>
  <c r="AR6" i="23"/>
  <c r="AR11" i="23" s="1"/>
  <c r="AS125" i="23"/>
  <c r="AT125" i="23"/>
  <c r="AR125" i="23"/>
  <c r="D52" i="23"/>
  <c r="D14" i="23"/>
  <c r="F2" i="24" l="1"/>
  <c r="F7" i="24"/>
  <c r="W2" i="24"/>
  <c r="W7" i="24"/>
  <c r="K2" i="24"/>
  <c r="K7" i="24"/>
  <c r="AR8" i="23"/>
  <c r="F4" i="24" s="1"/>
  <c r="AR9" i="23"/>
  <c r="F5" i="24" s="1"/>
  <c r="AS8" i="23"/>
  <c r="W4" i="24" s="1"/>
  <c r="AS9" i="23"/>
  <c r="W5" i="24" s="1"/>
  <c r="AT8" i="23"/>
  <c r="K4" i="24" s="1"/>
  <c r="AT9" i="23"/>
  <c r="K5" i="24" s="1"/>
  <c r="AT10" i="23"/>
  <c r="K6" i="24" s="1"/>
  <c r="AR10" i="23"/>
  <c r="F6" i="24" s="1"/>
  <c r="AS10" i="23"/>
  <c r="W6" i="24" s="1"/>
  <c r="AT7" i="23"/>
  <c r="K3" i="24" s="1"/>
  <c r="AS7" i="23"/>
  <c r="W3" i="24" s="1"/>
  <c r="AR7" i="23"/>
  <c r="F3" i="24" s="1"/>
  <c r="AD13" i="23" l="1"/>
  <c r="AD33" i="23"/>
  <c r="AD53" i="23"/>
  <c r="AD6" i="23" l="1"/>
  <c r="AD11" i="23" s="1"/>
  <c r="AD5" i="23"/>
  <c r="AF10" i="24" s="1"/>
  <c r="AD125" i="23"/>
  <c r="AZ13" i="23"/>
  <c r="AZ33" i="23"/>
  <c r="AZ53" i="23"/>
  <c r="AF2" i="24" l="1"/>
  <c r="AF7" i="24"/>
  <c r="AD8" i="23"/>
  <c r="AF4" i="24" s="1"/>
  <c r="AD9" i="23"/>
  <c r="AF5" i="24" s="1"/>
  <c r="AD10" i="23"/>
  <c r="AF6" i="24" s="1"/>
  <c r="AZ6" i="23"/>
  <c r="AZ11" i="23" s="1"/>
  <c r="AZ5" i="23"/>
  <c r="AD7" i="23"/>
  <c r="AF3" i="24" s="1"/>
  <c r="AZ125" i="23"/>
  <c r="AA13" i="23"/>
  <c r="AA33" i="23"/>
  <c r="AA53" i="23"/>
  <c r="AZ9" i="23" l="1"/>
  <c r="AZ8" i="23"/>
  <c r="AZ10" i="23"/>
  <c r="AA5" i="23"/>
  <c r="AA6" i="23"/>
  <c r="AA11" i="23" s="1"/>
  <c r="AZ7" i="23"/>
  <c r="AA125" i="23"/>
  <c r="BA13" i="23"/>
  <c r="BA33" i="23"/>
  <c r="BA53" i="23"/>
  <c r="Z53" i="23"/>
  <c r="Z33" i="23"/>
  <c r="Z13" i="23"/>
  <c r="AA9" i="23" l="1"/>
  <c r="AA8" i="23"/>
  <c r="AA10" i="23"/>
  <c r="BA5" i="23"/>
  <c r="BA6" i="23"/>
  <c r="BA11" i="23" s="1"/>
  <c r="Z5" i="23"/>
  <c r="Z6" i="23"/>
  <c r="Z11" i="23" s="1"/>
  <c r="BA125" i="23"/>
  <c r="AA7" i="23"/>
  <c r="Z125" i="23"/>
  <c r="AH53" i="23"/>
  <c r="AG53" i="23"/>
  <c r="AH33" i="23"/>
  <c r="AG33" i="23"/>
  <c r="AH13" i="23"/>
  <c r="AG13" i="23"/>
  <c r="Z9" i="23" l="1"/>
  <c r="Z8" i="23"/>
  <c r="BA9" i="23"/>
  <c r="BA8" i="23"/>
  <c r="Z10" i="23"/>
  <c r="BA10" i="23"/>
  <c r="AH5" i="23"/>
  <c r="R10" i="24" s="1"/>
  <c r="AH6" i="23"/>
  <c r="AH11" i="23" s="1"/>
  <c r="AG6" i="23"/>
  <c r="AG11" i="23" s="1"/>
  <c r="AG5" i="23"/>
  <c r="U10" i="24" s="1"/>
  <c r="Z7" i="23"/>
  <c r="AH125" i="23"/>
  <c r="AG125" i="23"/>
  <c r="BA7" i="23"/>
  <c r="AF53" i="23"/>
  <c r="AF33" i="23"/>
  <c r="AF13" i="23"/>
  <c r="R2" i="24" l="1"/>
  <c r="R7" i="24"/>
  <c r="U2" i="24"/>
  <c r="U7" i="24"/>
  <c r="AH9" i="23"/>
  <c r="R5" i="24" s="1"/>
  <c r="AH8" i="23"/>
  <c r="R4" i="24" s="1"/>
  <c r="AG9" i="23"/>
  <c r="U5" i="24" s="1"/>
  <c r="AG8" i="23"/>
  <c r="U4" i="24" s="1"/>
  <c r="AG10" i="23"/>
  <c r="U6" i="24" s="1"/>
  <c r="AH10" i="23"/>
  <c r="R6" i="24" s="1"/>
  <c r="AF6" i="23"/>
  <c r="AF11" i="23" s="1"/>
  <c r="AF5" i="23"/>
  <c r="AH7" i="23"/>
  <c r="R3" i="24" s="1"/>
  <c r="AG7" i="23"/>
  <c r="U3" i="24" s="1"/>
  <c r="AF125" i="23"/>
  <c r="I13" i="23"/>
  <c r="I33" i="23"/>
  <c r="I53" i="23"/>
  <c r="AF8" i="23" l="1"/>
  <c r="AF9" i="23"/>
  <c r="AF10" i="23"/>
  <c r="I5" i="23"/>
  <c r="V10" i="24" s="1"/>
  <c r="I6" i="23"/>
  <c r="I11" i="23" s="1"/>
  <c r="AF7" i="23"/>
  <c r="I125" i="23"/>
  <c r="BC13" i="23"/>
  <c r="BC33" i="23"/>
  <c r="BC53" i="23"/>
  <c r="V2" i="24" l="1"/>
  <c r="V7" i="24"/>
  <c r="I9" i="23"/>
  <c r="V5" i="24" s="1"/>
  <c r="I8" i="23"/>
  <c r="V4" i="24" s="1"/>
  <c r="I10" i="23"/>
  <c r="V6" i="24" s="1"/>
  <c r="BC5" i="23"/>
  <c r="BC6" i="23"/>
  <c r="BC11" i="23" s="1"/>
  <c r="BC125" i="23"/>
  <c r="I7" i="23"/>
  <c r="V3" i="24" s="1"/>
  <c r="BC8" i="23" l="1"/>
  <c r="BC9" i="23"/>
  <c r="BC10" i="23"/>
  <c r="BC7" i="23"/>
  <c r="CB13" i="23" l="1"/>
  <c r="CA13" i="23"/>
  <c r="BZ13" i="23"/>
  <c r="BY13" i="23"/>
  <c r="BX13" i="23"/>
  <c r="BW13" i="23"/>
  <c r="BV13" i="23"/>
  <c r="BU13" i="23"/>
  <c r="BP13" i="23"/>
  <c r="BK13" i="23"/>
  <c r="BJ13" i="23"/>
  <c r="BM13" i="23"/>
  <c r="BB13" i="23"/>
  <c r="AY13" i="23"/>
  <c r="AX13" i="23"/>
  <c r="AI13" i="23"/>
  <c r="Y13" i="23"/>
  <c r="X13" i="23"/>
  <c r="W13" i="23"/>
  <c r="V13" i="23"/>
  <c r="U13" i="23"/>
  <c r="T13" i="23"/>
  <c r="S13" i="23"/>
  <c r="R13" i="23"/>
  <c r="Q13" i="23"/>
  <c r="P13" i="23"/>
  <c r="O13" i="23"/>
  <c r="N13" i="23"/>
  <c r="M13" i="23"/>
  <c r="L13" i="23"/>
  <c r="J13" i="23"/>
  <c r="H13" i="23"/>
  <c r="G13" i="23"/>
  <c r="F13" i="23"/>
  <c r="E13" i="23"/>
  <c r="BE13" i="23"/>
  <c r="BD13" i="23"/>
  <c r="CB33" i="23"/>
  <c r="CA33" i="23"/>
  <c r="BZ33" i="23"/>
  <c r="BY33" i="23"/>
  <c r="BX33" i="23"/>
  <c r="BW33" i="23"/>
  <c r="BV33" i="23"/>
  <c r="BU33" i="23"/>
  <c r="BP33" i="23"/>
  <c r="BK33" i="23"/>
  <c r="BJ33" i="23"/>
  <c r="BM33" i="23"/>
  <c r="BB33" i="23"/>
  <c r="AY33" i="23"/>
  <c r="AX33" i="23"/>
  <c r="AI33" i="23"/>
  <c r="Y33" i="23"/>
  <c r="X33" i="23"/>
  <c r="W33" i="23"/>
  <c r="V33" i="23"/>
  <c r="U33" i="23"/>
  <c r="T33" i="23"/>
  <c r="S33" i="23"/>
  <c r="R33" i="23"/>
  <c r="Q33" i="23"/>
  <c r="P33" i="23"/>
  <c r="O33" i="23"/>
  <c r="N33" i="23"/>
  <c r="M33" i="23"/>
  <c r="L33" i="23"/>
  <c r="J33" i="23"/>
  <c r="H33" i="23"/>
  <c r="G33" i="23"/>
  <c r="F33" i="23"/>
  <c r="E33" i="23"/>
  <c r="BE33" i="23"/>
  <c r="BD33" i="23"/>
  <c r="CB53" i="23"/>
  <c r="CA53" i="23"/>
  <c r="BZ53" i="23"/>
  <c r="BY53" i="23"/>
  <c r="BX53" i="23"/>
  <c r="BW53" i="23"/>
  <c r="BV53" i="23"/>
  <c r="BU53" i="23"/>
  <c r="BP53" i="23"/>
  <c r="BK53" i="23"/>
  <c r="BJ53" i="23"/>
  <c r="BM53" i="23"/>
  <c r="BB53" i="23"/>
  <c r="AY53" i="23"/>
  <c r="AX53" i="23"/>
  <c r="AI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M53" i="23"/>
  <c r="L53" i="23"/>
  <c r="J53" i="23"/>
  <c r="H53" i="23"/>
  <c r="G53" i="23"/>
  <c r="F53" i="23"/>
  <c r="E53" i="23"/>
  <c r="BE53" i="23"/>
  <c r="BD53" i="23"/>
  <c r="R73" i="23"/>
  <c r="X5" i="23" l="1"/>
  <c r="AE10" i="24" s="1"/>
  <c r="X6" i="23" l="1"/>
  <c r="X11" i="23" s="1"/>
  <c r="X125" i="23"/>
  <c r="AE2" i="24" l="1"/>
  <c r="AE7" i="24"/>
  <c r="X10" i="23"/>
  <c r="AE6" i="24" s="1"/>
  <c r="X9" i="23"/>
  <c r="AE5" i="24" s="1"/>
  <c r="X8" i="23"/>
  <c r="AE4" i="24" s="1"/>
  <c r="X7" i="23"/>
  <c r="AE3" i="24" s="1"/>
  <c r="W6" i="23" l="1"/>
  <c r="W11" i="23" s="1"/>
  <c r="W5" i="23"/>
  <c r="AD10" i="24" s="1"/>
  <c r="W125" i="23"/>
  <c r="AD2" i="24" l="1"/>
  <c r="AD7" i="24"/>
  <c r="W7" i="23"/>
  <c r="AD3" i="24" s="1"/>
  <c r="W8" i="23"/>
  <c r="AD4" i="24" s="1"/>
  <c r="W9" i="23"/>
  <c r="AD5" i="24" s="1"/>
  <c r="E6" i="23"/>
  <c r="E11" i="23" s="1"/>
  <c r="E5" i="23"/>
  <c r="P5" i="23"/>
  <c r="O10" i="24" s="1"/>
  <c r="P6" i="23"/>
  <c r="P11" i="23" s="1"/>
  <c r="CA5" i="23"/>
  <c r="CA6" i="23"/>
  <c r="CA11" i="23" s="1"/>
  <c r="R5" i="23"/>
  <c r="D10" i="24" s="1"/>
  <c r="R6" i="23"/>
  <c r="R11" i="23" s="1"/>
  <c r="AY5" i="23"/>
  <c r="AY6" i="23"/>
  <c r="AY11" i="23" s="1"/>
  <c r="CB6" i="23"/>
  <c r="CB11" i="23" s="1"/>
  <c r="CB5" i="23"/>
  <c r="Y5" i="23"/>
  <c r="AA10" i="24" s="1"/>
  <c r="Y6" i="23"/>
  <c r="Y11" i="23" s="1"/>
  <c r="F6" i="23"/>
  <c r="F11" i="23" s="1"/>
  <c r="F5" i="23"/>
  <c r="BZ6" i="23"/>
  <c r="BZ11" i="23" s="1"/>
  <c r="BZ5" i="23"/>
  <c r="J6" i="23"/>
  <c r="J11" i="23" s="1"/>
  <c r="J5" i="23"/>
  <c r="S10" i="24" s="1"/>
  <c r="S6" i="23"/>
  <c r="S11" i="23" s="1"/>
  <c r="S5" i="23"/>
  <c r="BB5" i="23"/>
  <c r="BB6" i="23"/>
  <c r="BB11" i="23" s="1"/>
  <c r="BU5" i="23"/>
  <c r="BU6" i="23"/>
  <c r="BU11" i="23" s="1"/>
  <c r="BK5" i="23"/>
  <c r="BK6" i="23"/>
  <c r="BK11" i="23" s="1"/>
  <c r="AI5" i="23"/>
  <c r="AI6" i="23"/>
  <c r="AI11" i="23" s="1"/>
  <c r="G6" i="23"/>
  <c r="G11" i="23" s="1"/>
  <c r="G5" i="23"/>
  <c r="N10" i="24" s="1"/>
  <c r="AX6" i="23"/>
  <c r="AX11" i="23" s="1"/>
  <c r="AX5" i="23"/>
  <c r="L5" i="23"/>
  <c r="Y10" i="24" s="1"/>
  <c r="L6" i="23"/>
  <c r="L11" i="23" s="1"/>
  <c r="BM5" i="23"/>
  <c r="BM6" i="23"/>
  <c r="BM11" i="23" s="1"/>
  <c r="BD6" i="23"/>
  <c r="BD11" i="23" s="1"/>
  <c r="BD5" i="23"/>
  <c r="M5" i="23"/>
  <c r="P10" i="24" s="1"/>
  <c r="M6" i="23"/>
  <c r="M11" i="23" s="1"/>
  <c r="U6" i="23"/>
  <c r="U11" i="23" s="1"/>
  <c r="U5" i="23"/>
  <c r="T10" i="24" s="1"/>
  <c r="BW5" i="23"/>
  <c r="BW6" i="23"/>
  <c r="BW11" i="23" s="1"/>
  <c r="O5" i="23"/>
  <c r="O6" i="23"/>
  <c r="O11" i="23" s="1"/>
  <c r="BY6" i="23"/>
  <c r="BY11" i="23" s="1"/>
  <c r="BY5" i="23"/>
  <c r="BP6" i="23"/>
  <c r="BP11" i="23" s="1"/>
  <c r="BP5" i="23"/>
  <c r="Q6" i="23"/>
  <c r="Q11" i="23" s="1"/>
  <c r="Q5" i="23"/>
  <c r="M10" i="24" s="1"/>
  <c r="H6" i="23"/>
  <c r="H11" i="23" s="1"/>
  <c r="H5" i="23"/>
  <c r="Q10" i="24" s="1"/>
  <c r="T6" i="23"/>
  <c r="T11" i="23" s="1"/>
  <c r="T5" i="23"/>
  <c r="BV5" i="23"/>
  <c r="BV6" i="23"/>
  <c r="BV11" i="23" s="1"/>
  <c r="BE5" i="23"/>
  <c r="BE6" i="23"/>
  <c r="BE11" i="23" s="1"/>
  <c r="N5" i="23"/>
  <c r="H10" i="24" s="1"/>
  <c r="N6" i="23"/>
  <c r="N11" i="23" s="1"/>
  <c r="V6" i="23"/>
  <c r="V11" i="23" s="1"/>
  <c r="V5" i="23"/>
  <c r="L10" i="24" s="1"/>
  <c r="BJ5" i="23"/>
  <c r="BJ6" i="23"/>
  <c r="BJ11" i="23" s="1"/>
  <c r="BX6" i="23"/>
  <c r="BX11" i="23" s="1"/>
  <c r="BX5" i="23"/>
  <c r="W10" i="23"/>
  <c r="AD6" i="24" s="1"/>
  <c r="AI125" i="23"/>
  <c r="H2" i="24" l="1"/>
  <c r="H7" i="24"/>
  <c r="T2" i="24"/>
  <c r="T7" i="24"/>
  <c r="S2" i="24"/>
  <c r="S7" i="24"/>
  <c r="D2" i="24"/>
  <c r="D7" i="24"/>
  <c r="AA2" i="24"/>
  <c r="AA7" i="24"/>
  <c r="P2" i="24"/>
  <c r="P7" i="24"/>
  <c r="Q2" i="24"/>
  <c r="Q7" i="24"/>
  <c r="N2" i="24"/>
  <c r="N7" i="24"/>
  <c r="AH2" i="24"/>
  <c r="M2" i="24"/>
  <c r="M7" i="24"/>
  <c r="L2" i="24"/>
  <c r="L7" i="24"/>
  <c r="Y2" i="24"/>
  <c r="Y7" i="24"/>
  <c r="O2" i="24"/>
  <c r="O7" i="24"/>
  <c r="AX8" i="23"/>
  <c r="AX9" i="23"/>
  <c r="CB9" i="23"/>
  <c r="CB8" i="23"/>
  <c r="T8" i="23"/>
  <c r="T9" i="23"/>
  <c r="N8" i="23"/>
  <c r="H4" i="24" s="1"/>
  <c r="N9" i="23"/>
  <c r="H5" i="24" s="1"/>
  <c r="O8" i="23"/>
  <c r="O9" i="23"/>
  <c r="BB8" i="23"/>
  <c r="BB9" i="23"/>
  <c r="P8" i="23"/>
  <c r="O4" i="24" s="1"/>
  <c r="P9" i="23"/>
  <c r="O5" i="24" s="1"/>
  <c r="BD8" i="23"/>
  <c r="BD9" i="23"/>
  <c r="G8" i="23"/>
  <c r="N4" i="24" s="1"/>
  <c r="G9" i="23"/>
  <c r="N5" i="24" s="1"/>
  <c r="BZ9" i="23"/>
  <c r="BZ8" i="23"/>
  <c r="BE8" i="23"/>
  <c r="BE9" i="23"/>
  <c r="BW8" i="23"/>
  <c r="BW9" i="23"/>
  <c r="BM8" i="23"/>
  <c r="BM9" i="23"/>
  <c r="AI9" i="23"/>
  <c r="AI8" i="23"/>
  <c r="AY9" i="23"/>
  <c r="AY8" i="23"/>
  <c r="H8" i="23"/>
  <c r="Q4" i="24" s="1"/>
  <c r="H9" i="23"/>
  <c r="Q5" i="24" s="1"/>
  <c r="Q9" i="23"/>
  <c r="M5" i="24" s="1"/>
  <c r="Q8" i="23"/>
  <c r="M4" i="24" s="1"/>
  <c r="S8" i="23"/>
  <c r="S9" i="23"/>
  <c r="F8" i="23"/>
  <c r="AH4" i="24" s="1"/>
  <c r="F9" i="23"/>
  <c r="AH5" i="24" s="1"/>
  <c r="E9" i="23"/>
  <c r="E8" i="23"/>
  <c r="V8" i="23"/>
  <c r="L4" i="24" s="1"/>
  <c r="V9" i="23"/>
  <c r="L5" i="24" s="1"/>
  <c r="BX8" i="23"/>
  <c r="BX9" i="23"/>
  <c r="BJ9" i="23"/>
  <c r="BJ8" i="23"/>
  <c r="BV8" i="23"/>
  <c r="BV9" i="23"/>
  <c r="L8" i="23"/>
  <c r="Y4" i="24" s="1"/>
  <c r="L9" i="23"/>
  <c r="Y5" i="24" s="1"/>
  <c r="BK8" i="23"/>
  <c r="BK9" i="23"/>
  <c r="Y9" i="23"/>
  <c r="AA5" i="24" s="1"/>
  <c r="Y8" i="23"/>
  <c r="AA4" i="24" s="1"/>
  <c r="R9" i="23"/>
  <c r="D5" i="24" s="1"/>
  <c r="R8" i="23"/>
  <c r="D4" i="24" s="1"/>
  <c r="BY8" i="23"/>
  <c r="BY9" i="23"/>
  <c r="BP8" i="23"/>
  <c r="BP9" i="23"/>
  <c r="U8" i="23"/>
  <c r="T4" i="24" s="1"/>
  <c r="U9" i="23"/>
  <c r="T5" i="24" s="1"/>
  <c r="J9" i="23"/>
  <c r="S5" i="24" s="1"/>
  <c r="J8" i="23"/>
  <c r="S4" i="24" s="1"/>
  <c r="M8" i="23"/>
  <c r="P4" i="24" s="1"/>
  <c r="M9" i="23"/>
  <c r="P5" i="24" s="1"/>
  <c r="BU9" i="23"/>
  <c r="BU8" i="23"/>
  <c r="CA9" i="23"/>
  <c r="CA8" i="23"/>
  <c r="Y10" i="23"/>
  <c r="AA6" i="24" s="1"/>
  <c r="T10" i="23"/>
  <c r="N10" i="23"/>
  <c r="H6" i="24" s="1"/>
  <c r="M10" i="23"/>
  <c r="P6" i="24" s="1"/>
  <c r="H10" i="23"/>
  <c r="Q6" i="24" s="1"/>
  <c r="BB10" i="23"/>
  <c r="P10" i="23"/>
  <c r="O6" i="24" s="1"/>
  <c r="L10" i="23"/>
  <c r="Y6" i="24" s="1"/>
  <c r="R10" i="23"/>
  <c r="D6" i="24" s="1"/>
  <c r="V10" i="23"/>
  <c r="L6" i="24" s="1"/>
  <c r="BY10" i="23"/>
  <c r="J10" i="23"/>
  <c r="S6" i="24" s="1"/>
  <c r="BU10" i="23"/>
  <c r="CA10" i="23"/>
  <c r="BW10" i="23"/>
  <c r="BX10" i="23"/>
  <c r="Q10" i="23"/>
  <c r="M6" i="24" s="1"/>
  <c r="BD10" i="23"/>
  <c r="G10" i="23"/>
  <c r="N6" i="24" s="1"/>
  <c r="BZ10" i="23"/>
  <c r="BK10" i="23"/>
  <c r="U10" i="23"/>
  <c r="T6" i="24" s="1"/>
  <c r="AI10" i="23"/>
  <c r="AY10" i="23"/>
  <c r="O10" i="23"/>
  <c r="AX10" i="23"/>
  <c r="CB10" i="23"/>
  <c r="BE10" i="23"/>
  <c r="BJ10" i="23"/>
  <c r="BV10" i="23"/>
  <c r="BM10" i="23"/>
  <c r="BP10" i="23"/>
  <c r="S10" i="23"/>
  <c r="F10" i="23"/>
  <c r="AH6" i="24" s="1"/>
  <c r="E10" i="23"/>
  <c r="AI7" i="23"/>
  <c r="D106" i="23"/>
  <c r="BV125" i="23" l="1"/>
  <c r="D54" i="23" l="1"/>
  <c r="BV7" i="23"/>
  <c r="BK125" i="23" l="1"/>
  <c r="BK7" i="23" l="1"/>
  <c r="BJ125" i="23" l="1"/>
  <c r="BJ7" i="23" l="1"/>
  <c r="T125" i="23" l="1"/>
  <c r="T7" i="23" l="1"/>
  <c r="Y125" i="23"/>
  <c r="Y7" i="23" l="1"/>
  <c r="AA3" i="24" s="1"/>
  <c r="O125" i="23" l="1"/>
  <c r="O7" i="23" l="1"/>
  <c r="BU125" i="23" l="1"/>
  <c r="BU7" i="23" l="1"/>
  <c r="F125" i="23" l="1"/>
  <c r="F7" i="23" l="1"/>
  <c r="AH3" i="24" s="1"/>
  <c r="G125" i="23" l="1"/>
  <c r="G7" i="23" l="1"/>
  <c r="N3" i="24" s="1"/>
  <c r="V125" i="23" l="1"/>
  <c r="U125" i="23"/>
  <c r="U7" i="23" l="1"/>
  <c r="T3" i="24" s="1"/>
  <c r="V7" i="23"/>
  <c r="L3" i="24" s="1"/>
  <c r="BP125" i="23" l="1"/>
  <c r="BP7" i="23" l="1"/>
  <c r="BX125" i="23"/>
  <c r="BX7" i="23" l="1"/>
  <c r="BB125" i="23" l="1"/>
  <c r="BB7" i="23" l="1"/>
  <c r="H125" i="23" l="1"/>
  <c r="H7" i="23" l="1"/>
  <c r="Q3" i="24" s="1"/>
  <c r="BE125" i="23" l="1"/>
  <c r="BE7" i="23" l="1"/>
  <c r="AY125" i="23" l="1"/>
  <c r="AY7" i="23" l="1"/>
  <c r="AX125" i="23" l="1"/>
  <c r="AX7" i="23" l="1"/>
  <c r="S125" i="23" l="1"/>
  <c r="S7" i="23" l="1"/>
  <c r="D13" i="23"/>
  <c r="B1" i="24" l="1"/>
  <c r="J125" i="23" l="1"/>
  <c r="P125" i="23"/>
  <c r="J7" i="23" l="1"/>
  <c r="S3" i="24" s="1"/>
  <c r="Q125" i="23"/>
  <c r="P7" i="23" l="1"/>
  <c r="O3" i="24" s="1"/>
  <c r="Q7" i="23"/>
  <c r="M3" i="24" s="1"/>
  <c r="R125" i="23" l="1"/>
  <c r="R7" i="23" l="1"/>
  <c r="D3" i="24" s="1"/>
  <c r="L125" i="23" l="1"/>
  <c r="L7" i="23" l="1"/>
  <c r="Y3" i="24" s="1"/>
  <c r="N125" i="23" l="1"/>
  <c r="N7" i="23" l="1"/>
  <c r="H3" i="24" s="1"/>
  <c r="BY125" i="23" l="1"/>
  <c r="BY7" i="23" l="1"/>
  <c r="BW125" i="23" l="1"/>
  <c r="BW7" i="23" l="1"/>
  <c r="BD125" i="23" l="1"/>
  <c r="E125" i="23"/>
  <c r="M125" i="23"/>
  <c r="BZ125" i="23"/>
  <c r="CA125" i="23"/>
  <c r="BM125" i="23" l="1"/>
  <c r="CB125" i="23"/>
  <c r="D33" i="23"/>
  <c r="D73" i="23"/>
  <c r="D105" i="23"/>
  <c r="D53" i="23"/>
  <c r="D6" i="23" l="1"/>
  <c r="CA7" i="23"/>
  <c r="E7" i="23"/>
  <c r="M7" i="23"/>
  <c r="P3" i="24" s="1"/>
  <c r="BZ7" i="23"/>
  <c r="CB7" i="23"/>
  <c r="BM7" i="23"/>
  <c r="BD7" i="23"/>
  <c r="D125" i="23"/>
</calcChain>
</file>

<file path=xl/sharedStrings.xml><?xml version="1.0" encoding="utf-8"?>
<sst xmlns="http://schemas.openxmlformats.org/spreadsheetml/2006/main" count="1679" uniqueCount="212">
  <si>
    <t>3年</t>
    <rPh sb="1" eb="2">
      <t>ネン</t>
    </rPh>
    <phoneticPr fontId="37"/>
  </si>
  <si>
    <t>6年</t>
    <rPh sb="1" eb="2">
      <t>ネン</t>
    </rPh>
    <phoneticPr fontId="37"/>
  </si>
  <si>
    <t>5年</t>
    <rPh sb="1" eb="2">
      <t>ネン</t>
    </rPh>
    <phoneticPr fontId="37"/>
  </si>
  <si>
    <t>人数</t>
    <rPh sb="0" eb="1">
      <t>ヒト</t>
    </rPh>
    <rPh sb="1" eb="2">
      <t>カズ</t>
    </rPh>
    <phoneticPr fontId="37"/>
  </si>
  <si>
    <t>日付</t>
    <rPh sb="0" eb="1">
      <t>ヒ</t>
    </rPh>
    <rPh sb="1" eb="2">
      <t>ヅケ</t>
    </rPh>
    <phoneticPr fontId="37"/>
  </si>
  <si>
    <t>総計</t>
    <rPh sb="0" eb="2">
      <t>ソウケイ</t>
    </rPh>
    <phoneticPr fontId="37"/>
  </si>
  <si>
    <t>2年</t>
    <rPh sb="1" eb="2">
      <t>ネン</t>
    </rPh>
    <phoneticPr fontId="37"/>
  </si>
  <si>
    <t>改定</t>
    <rPh sb="0" eb="2">
      <t>カイテイ</t>
    </rPh>
    <phoneticPr fontId="37"/>
  </si>
  <si>
    <t>項
番</t>
    <rPh sb="0" eb="1">
      <t>コウ</t>
    </rPh>
    <rPh sb="2" eb="3">
      <t>バン</t>
    </rPh>
    <phoneticPr fontId="37"/>
  </si>
  <si>
    <t>内橋 かい</t>
    <rPh sb="0" eb="2">
      <t>ウチハシ</t>
    </rPh>
    <phoneticPr fontId="37"/>
  </si>
  <si>
    <t>池内 あおい</t>
    <rPh sb="0" eb="2">
      <t>イケウチ</t>
    </rPh>
    <phoneticPr fontId="37"/>
  </si>
  <si>
    <t>平山 コーチ</t>
    <rPh sb="0" eb="2">
      <t>ヒラヤマ</t>
    </rPh>
    <phoneticPr fontId="37"/>
  </si>
  <si>
    <t>原田 コーチ</t>
    <rPh sb="0" eb="2">
      <t>ハラダ</t>
    </rPh>
    <phoneticPr fontId="37"/>
  </si>
  <si>
    <t>濱田 コーチ</t>
    <rPh sb="0" eb="2">
      <t>ハマダ</t>
    </rPh>
    <phoneticPr fontId="37"/>
  </si>
  <si>
    <t>茂木 コーチ</t>
    <rPh sb="0" eb="2">
      <t>モギ</t>
    </rPh>
    <phoneticPr fontId="37"/>
  </si>
  <si>
    <t>通算出席数</t>
    <rPh sb="0" eb="2">
      <t>ツウサン</t>
    </rPh>
    <rPh sb="2" eb="4">
      <t>シュッセキ</t>
    </rPh>
    <rPh sb="4" eb="5">
      <t>スウ</t>
    </rPh>
    <phoneticPr fontId="37"/>
  </si>
  <si>
    <t>伊原　えいた</t>
    <rPh sb="0" eb="2">
      <t>イハラ</t>
    </rPh>
    <phoneticPr fontId="37"/>
  </si>
  <si>
    <t>努力賞</t>
    <rPh sb="0" eb="2">
      <t>ドリョク</t>
    </rPh>
    <rPh sb="2" eb="3">
      <t>ショウ</t>
    </rPh>
    <phoneticPr fontId="37"/>
  </si>
  <si>
    <t>敢闘賞</t>
    <rPh sb="0" eb="2">
      <t>カントウ</t>
    </rPh>
    <rPh sb="2" eb="3">
      <t>ショウ</t>
    </rPh>
    <phoneticPr fontId="37"/>
  </si>
  <si>
    <t>西尾　コーチ</t>
    <rPh sb="0" eb="2">
      <t>ニシオ</t>
    </rPh>
    <phoneticPr fontId="37"/>
  </si>
  <si>
    <t>精勤賞</t>
    <rPh sb="0" eb="2">
      <t>セイキン</t>
    </rPh>
    <rPh sb="2" eb="3">
      <t>ショウ</t>
    </rPh>
    <phoneticPr fontId="37"/>
  </si>
  <si>
    <t>西田　たくみ</t>
    <rPh sb="0" eb="2">
      <t>ニシダ</t>
    </rPh>
    <phoneticPr fontId="37"/>
  </si>
  <si>
    <t>西田　ゆうま</t>
    <rPh sb="0" eb="2">
      <t>ニシダ</t>
    </rPh>
    <phoneticPr fontId="37"/>
  </si>
  <si>
    <t>楠田　たくや</t>
    <rPh sb="0" eb="2">
      <t>クスダ</t>
    </rPh>
    <phoneticPr fontId="37"/>
  </si>
  <si>
    <t>池内 あおい</t>
  </si>
  <si>
    <t>懐中電灯</t>
    <rPh sb="0" eb="2">
      <t>カイチュウ</t>
    </rPh>
    <rPh sb="2" eb="4">
      <t>デントウ</t>
    </rPh>
    <phoneticPr fontId="46"/>
  </si>
  <si>
    <t>目覚まし時計</t>
    <rPh sb="0" eb="2">
      <t>メザ</t>
    </rPh>
    <rPh sb="4" eb="6">
      <t>トケイ</t>
    </rPh>
    <phoneticPr fontId="46"/>
  </si>
  <si>
    <t>掛け時計</t>
    <rPh sb="0" eb="1">
      <t>カ</t>
    </rPh>
    <rPh sb="2" eb="4">
      <t>ドケイ</t>
    </rPh>
    <phoneticPr fontId="46"/>
  </si>
  <si>
    <t>空気入れ</t>
    <rPh sb="0" eb="3">
      <t>クウキイ</t>
    </rPh>
    <phoneticPr fontId="46"/>
  </si>
  <si>
    <t>氏　　　　名</t>
    <rPh sb="0" eb="1">
      <t>シ</t>
    </rPh>
    <rPh sb="5" eb="6">
      <t>メイ</t>
    </rPh>
    <phoneticPr fontId="46"/>
  </si>
  <si>
    <t>現在</t>
    <rPh sb="0" eb="2">
      <t>ゲンザイ</t>
    </rPh>
    <phoneticPr fontId="46"/>
  </si>
  <si>
    <t>サボテン</t>
    <phoneticPr fontId="46"/>
  </si>
  <si>
    <t>松原　こうすけ</t>
    <rPh sb="0" eb="2">
      <t>マツバラ</t>
    </rPh>
    <phoneticPr fontId="37"/>
  </si>
  <si>
    <t>3色ボールペン</t>
    <rPh sb="1" eb="2">
      <t>ショク</t>
    </rPh>
    <phoneticPr fontId="46"/>
  </si>
  <si>
    <t>本田 パパ</t>
    <rPh sb="0" eb="2">
      <t>ホンダ</t>
    </rPh>
    <phoneticPr fontId="37"/>
  </si>
  <si>
    <t>女子</t>
    <rPh sb="0" eb="2">
      <t>ジョシ</t>
    </rPh>
    <phoneticPr fontId="37"/>
  </si>
  <si>
    <r>
      <t>シャープペン２B　</t>
    </r>
    <r>
      <rPr>
        <sz val="11"/>
        <color theme="1"/>
        <rFont val="ＭＳ Ｐゴシック"/>
        <family val="2"/>
        <charset val="128"/>
        <scheme val="minor"/>
      </rPr>
      <t>2㎜</t>
    </r>
    <phoneticPr fontId="46"/>
  </si>
  <si>
    <t>内橋　みわこ</t>
    <rPh sb="0" eb="2">
      <t>ウチハシ</t>
    </rPh>
    <phoneticPr fontId="37"/>
  </si>
  <si>
    <t>伊原　かんた</t>
    <rPh sb="0" eb="2">
      <t>イハラ</t>
    </rPh>
    <phoneticPr fontId="37"/>
  </si>
  <si>
    <t>マグカップ</t>
    <phoneticPr fontId="46"/>
  </si>
  <si>
    <t>ジッパーケース（半透明・黄緑/水色）</t>
    <rPh sb="8" eb="11">
      <t>ハントウメイ</t>
    </rPh>
    <rPh sb="12" eb="14">
      <t>キミドリ</t>
    </rPh>
    <rPh sb="15" eb="17">
      <t>ミズイロ</t>
    </rPh>
    <phoneticPr fontId="46"/>
  </si>
  <si>
    <t>トラベルシャツケース（紺色／オレンジ）</t>
    <rPh sb="11" eb="13">
      <t>コンイロ</t>
    </rPh>
    <phoneticPr fontId="46"/>
  </si>
  <si>
    <t>柳田　はると</t>
    <rPh sb="0" eb="2">
      <t>ヤナギダ</t>
    </rPh>
    <phoneticPr fontId="37"/>
  </si>
  <si>
    <t>イラストきんちゃくバッグ（赤色/紺色）</t>
    <rPh sb="13" eb="15">
      <t>アカイロ</t>
    </rPh>
    <rPh sb="16" eb="18">
      <t>コンイロ</t>
    </rPh>
    <phoneticPr fontId="46"/>
  </si>
  <si>
    <t>ヘッドライト</t>
    <phoneticPr fontId="46"/>
  </si>
  <si>
    <t>ネックウォーマー</t>
    <phoneticPr fontId="46"/>
  </si>
  <si>
    <t>日本代表扇子（せんす）</t>
    <rPh sb="4" eb="6">
      <t>センス</t>
    </rPh>
    <phoneticPr fontId="46"/>
  </si>
  <si>
    <t>木下　コーチ</t>
    <rPh sb="0" eb="2">
      <t>キノシタ</t>
    </rPh>
    <phoneticPr fontId="37"/>
  </si>
  <si>
    <t>5色蛍光ペン</t>
    <rPh sb="1" eb="2">
      <t>ショク</t>
    </rPh>
    <rPh sb="2" eb="4">
      <t>ケイコウ</t>
    </rPh>
    <phoneticPr fontId="46"/>
  </si>
  <si>
    <r>
      <t>シャープペン２B　</t>
    </r>
    <r>
      <rPr>
        <sz val="11"/>
        <color theme="1"/>
        <rFont val="ＭＳ Ｐゴシック"/>
        <family val="2"/>
        <charset val="128"/>
        <scheme val="minor"/>
      </rPr>
      <t>0.5㎜</t>
    </r>
    <phoneticPr fontId="46"/>
  </si>
  <si>
    <r>
      <t>シャープペンHB　</t>
    </r>
    <r>
      <rPr>
        <sz val="11"/>
        <color theme="1"/>
        <rFont val="ＭＳ Ｐゴシック"/>
        <family val="2"/>
        <charset val="128"/>
        <scheme val="minor"/>
      </rPr>
      <t>0.5㎜</t>
    </r>
    <phoneticPr fontId="46"/>
  </si>
  <si>
    <t>ミニＬＥＤライト</t>
    <phoneticPr fontId="46"/>
  </si>
  <si>
    <t>百日賞</t>
    <rPh sb="0" eb="2">
      <t>ヒャクニチ</t>
    </rPh>
    <rPh sb="2" eb="3">
      <t>ショウ</t>
    </rPh>
    <phoneticPr fontId="37"/>
  </si>
  <si>
    <t>出席100日の百日賞☆まであと何日？</t>
    <rPh sb="0" eb="2">
      <t>シュッセキ</t>
    </rPh>
    <rPh sb="5" eb="6">
      <t>ニチ</t>
    </rPh>
    <rPh sb="7" eb="9">
      <t>ヒャクニチ</t>
    </rPh>
    <rPh sb="9" eb="10">
      <t>ショウ</t>
    </rPh>
    <rPh sb="15" eb="17">
      <t>ナンニチ</t>
    </rPh>
    <phoneticPr fontId="46"/>
  </si>
  <si>
    <t>出席100日以上 ☆</t>
    <rPh sb="0" eb="2">
      <t>シュッセキ</t>
    </rPh>
    <rPh sb="5" eb="6">
      <t>ヒ</t>
    </rPh>
    <rPh sb="6" eb="8">
      <t>イジョウ</t>
    </rPh>
    <phoneticPr fontId="37"/>
  </si>
  <si>
    <t>安部　るいと</t>
    <rPh sb="0" eb="2">
      <t>アベ</t>
    </rPh>
    <phoneticPr fontId="37"/>
  </si>
  <si>
    <t>瀬濱　ふみや</t>
    <rPh sb="0" eb="1">
      <t>セ</t>
    </rPh>
    <rPh sb="1" eb="2">
      <t>ハマ</t>
    </rPh>
    <phoneticPr fontId="37"/>
  </si>
  <si>
    <t>山下　いお</t>
    <rPh sb="0" eb="2">
      <t>ヤマシタ</t>
    </rPh>
    <phoneticPr fontId="37"/>
  </si>
  <si>
    <t>西田　たくみ</t>
    <rPh sb="0" eb="2">
      <t>ニシダ</t>
    </rPh>
    <phoneticPr fontId="46"/>
  </si>
  <si>
    <t>三窪　コーチ</t>
    <phoneticPr fontId="37"/>
  </si>
  <si>
    <t>木村　ゆうま</t>
    <rPh sb="0" eb="2">
      <t>キムラ</t>
    </rPh>
    <phoneticPr fontId="37"/>
  </si>
  <si>
    <t>三和　あきと</t>
    <rPh sb="0" eb="2">
      <t>ミワ</t>
    </rPh>
    <phoneticPr fontId="37"/>
  </si>
  <si>
    <t>三和　あきと</t>
    <phoneticPr fontId="37"/>
  </si>
  <si>
    <t>一般</t>
    <rPh sb="0" eb="2">
      <t>イッパン</t>
    </rPh>
    <phoneticPr fontId="37"/>
  </si>
  <si>
    <t>中2</t>
    <rPh sb="0" eb="1">
      <t>チュウ</t>
    </rPh>
    <phoneticPr fontId="37"/>
  </si>
  <si>
    <t>山下　こうた</t>
    <rPh sb="0" eb="2">
      <t>ヤマシタ</t>
    </rPh>
    <phoneticPr fontId="37"/>
  </si>
  <si>
    <t>ストップウォッチ</t>
    <phoneticPr fontId="37"/>
  </si>
  <si>
    <t>出席50日以上 ▲</t>
    <rPh sb="0" eb="2">
      <t>シュッセキ</t>
    </rPh>
    <rPh sb="4" eb="5">
      <t>ニチ</t>
    </rPh>
    <rPh sb="5" eb="7">
      <t>イジョウ</t>
    </rPh>
    <phoneticPr fontId="37"/>
  </si>
  <si>
    <t>出席　50日の努力賞▲まであと何日？</t>
    <rPh sb="0" eb="2">
      <t>シュッセキ</t>
    </rPh>
    <rPh sb="5" eb="6">
      <t>ニチ</t>
    </rPh>
    <rPh sb="7" eb="9">
      <t>ドリョク</t>
    </rPh>
    <rPh sb="9" eb="10">
      <t>ショウ</t>
    </rPh>
    <rPh sb="15" eb="17">
      <t>ナンニチ</t>
    </rPh>
    <phoneticPr fontId="46"/>
  </si>
  <si>
    <t>高取　ひなた</t>
    <rPh sb="0" eb="2">
      <t>タカトリ</t>
    </rPh>
    <phoneticPr fontId="37"/>
  </si>
  <si>
    <t>平山タツ　コーチ</t>
    <rPh sb="0" eb="2">
      <t>ヒラヤマ</t>
    </rPh>
    <phoneticPr fontId="37"/>
  </si>
  <si>
    <t>方山あゆむ　コーチ</t>
    <rPh sb="0" eb="2">
      <t>カタヤマ</t>
    </rPh>
    <phoneticPr fontId="37"/>
  </si>
  <si>
    <t>水谷れお　コーチ</t>
    <rPh sb="0" eb="2">
      <t>ミズタニ</t>
    </rPh>
    <phoneticPr fontId="37"/>
  </si>
  <si>
    <t>森田　ちひろ</t>
    <rPh sb="0" eb="2">
      <t>モリタ</t>
    </rPh>
    <phoneticPr fontId="37"/>
  </si>
  <si>
    <t>高取　そうすけ</t>
    <rPh sb="0" eb="2">
      <t>タカトリ</t>
    </rPh>
    <phoneticPr fontId="37"/>
  </si>
  <si>
    <t>池内　パパ</t>
    <rPh sb="0" eb="2">
      <t>イケウチ</t>
    </rPh>
    <phoneticPr fontId="37"/>
  </si>
  <si>
    <t>山下　こうた</t>
    <rPh sb="0" eb="2">
      <t>ヤマシタ</t>
    </rPh>
    <phoneticPr fontId="37"/>
  </si>
  <si>
    <t>ミニ扇風機（キャップ無し）</t>
    <rPh sb="2" eb="5">
      <t>センプウキ</t>
    </rPh>
    <rPh sb="10" eb="11">
      <t>ナ</t>
    </rPh>
    <phoneticPr fontId="46"/>
  </si>
  <si>
    <t>ミニ扇風機（キャップ付き）</t>
    <rPh sb="2" eb="5">
      <t>センプウキ</t>
    </rPh>
    <rPh sb="10" eb="11">
      <t>ツ</t>
    </rPh>
    <phoneticPr fontId="46"/>
  </si>
  <si>
    <t>林　　りこ</t>
    <rPh sb="0" eb="1">
      <t>ハヤシ</t>
    </rPh>
    <phoneticPr fontId="37"/>
  </si>
  <si>
    <t>松本　ひなた</t>
    <rPh sb="0" eb="2">
      <t>マツモト</t>
    </rPh>
    <phoneticPr fontId="37"/>
  </si>
  <si>
    <t>岩田　そううん</t>
    <rPh sb="0" eb="2">
      <t>イワタ</t>
    </rPh>
    <phoneticPr fontId="37"/>
  </si>
  <si>
    <t>加古　いつき</t>
    <rPh sb="0" eb="2">
      <t>カコ</t>
    </rPh>
    <phoneticPr fontId="37"/>
  </si>
  <si>
    <t>池谷　そう</t>
    <rPh sb="0" eb="2">
      <t>イケガヤ</t>
    </rPh>
    <phoneticPr fontId="37"/>
  </si>
  <si>
    <t>池谷　さえ</t>
    <rPh sb="0" eb="2">
      <t>イケガヤ</t>
    </rPh>
    <phoneticPr fontId="37"/>
  </si>
  <si>
    <t>高木　りゅうせい</t>
    <rPh sb="0" eb="2">
      <t>タカギ</t>
    </rPh>
    <phoneticPr fontId="37"/>
  </si>
  <si>
    <t>池内　しゅう</t>
    <rPh sb="0" eb="2">
      <t>イケウチ</t>
    </rPh>
    <phoneticPr fontId="37"/>
  </si>
  <si>
    <t>難波　いちはる</t>
    <rPh sb="0" eb="2">
      <t>ナンバ</t>
    </rPh>
    <phoneticPr fontId="37"/>
  </si>
  <si>
    <t>中村　はじめ</t>
    <rPh sb="0" eb="2">
      <t>ナカムラ</t>
    </rPh>
    <phoneticPr fontId="37"/>
  </si>
  <si>
    <t>幡多　ゆづき</t>
    <rPh sb="0" eb="2">
      <t>ハタ</t>
    </rPh>
    <phoneticPr fontId="37"/>
  </si>
  <si>
    <t>ミニ扇風機（パンダ：＠500）</t>
    <rPh sb="2" eb="5">
      <t>センプウキ</t>
    </rPh>
    <phoneticPr fontId="37"/>
  </si>
  <si>
    <t>もちもちクッション（＠600）</t>
    <phoneticPr fontId="37"/>
  </si>
  <si>
    <t>不足分（@100）の補充</t>
    <rPh sb="0" eb="3">
      <t>フソクブン</t>
    </rPh>
    <rPh sb="10" eb="12">
      <t>ホジュウ</t>
    </rPh>
    <phoneticPr fontId="37"/>
  </si>
  <si>
    <t>腕時計（＠300）</t>
    <rPh sb="0" eb="1">
      <t>ウデ</t>
    </rPh>
    <rPh sb="1" eb="3">
      <t>ドケイ</t>
    </rPh>
    <phoneticPr fontId="37"/>
  </si>
  <si>
    <t>腕時計（＠100）</t>
    <rPh sb="0" eb="1">
      <t>ウデ</t>
    </rPh>
    <rPh sb="1" eb="3">
      <t>トケイ</t>
    </rPh>
    <phoneticPr fontId="46"/>
  </si>
  <si>
    <t>トランプ</t>
    <phoneticPr fontId="37"/>
  </si>
  <si>
    <t>シャープペン付4色ボールペン</t>
    <rPh sb="6" eb="7">
      <t>ツキ</t>
    </rPh>
    <rPh sb="8" eb="9">
      <t>ショク</t>
    </rPh>
    <phoneticPr fontId="37"/>
  </si>
  <si>
    <t>シャープペンの芯２B　0.5㎜</t>
    <rPh sb="7" eb="8">
      <t>シン</t>
    </rPh>
    <phoneticPr fontId="46"/>
  </si>
  <si>
    <t>電動式消しゴム</t>
    <rPh sb="0" eb="3">
      <t>デンドウシキ</t>
    </rPh>
    <rPh sb="3" eb="4">
      <t>ケ</t>
    </rPh>
    <phoneticPr fontId="37"/>
  </si>
  <si>
    <t>電動式消しゴムの替えゴム</t>
    <rPh sb="0" eb="3">
      <t>デンドウシキ</t>
    </rPh>
    <rPh sb="3" eb="4">
      <t>ケ</t>
    </rPh>
    <rPh sb="8" eb="9">
      <t>カ</t>
    </rPh>
    <phoneticPr fontId="37"/>
  </si>
  <si>
    <t>シャープペン付3色ボールペン</t>
    <rPh sb="6" eb="7">
      <t>ツキ</t>
    </rPh>
    <rPh sb="8" eb="9">
      <t>ショク</t>
    </rPh>
    <phoneticPr fontId="37"/>
  </si>
  <si>
    <t>中1</t>
    <rPh sb="0" eb="1">
      <t>チュウ</t>
    </rPh>
    <phoneticPr fontId="37"/>
  </si>
  <si>
    <t>1年・園児</t>
    <phoneticPr fontId="37"/>
  </si>
  <si>
    <t>藤本　ゆうと</t>
    <rPh sb="0" eb="2">
      <t>フジモト</t>
    </rPh>
    <phoneticPr fontId="37"/>
  </si>
  <si>
    <t>壇上　りひと</t>
    <rPh sb="0" eb="2">
      <t>ダンジョウ</t>
    </rPh>
    <phoneticPr fontId="37"/>
  </si>
  <si>
    <t>久武　れい</t>
    <rPh sb="0" eb="2">
      <t>ヒサタケ</t>
    </rPh>
    <phoneticPr fontId="37"/>
  </si>
  <si>
    <t>榮元　こうた</t>
    <rPh sb="0" eb="1">
      <t>エイ</t>
    </rPh>
    <rPh sb="1" eb="2">
      <t>モト</t>
    </rPh>
    <phoneticPr fontId="37"/>
  </si>
  <si>
    <t>松田　おうすけ</t>
    <rPh sb="0" eb="2">
      <t>マツダ</t>
    </rPh>
    <phoneticPr fontId="37"/>
  </si>
  <si>
    <t>勢力　かずき</t>
    <rPh sb="0" eb="2">
      <t>セイリキ</t>
    </rPh>
    <phoneticPr fontId="37"/>
  </si>
  <si>
    <t>三和　コーチ</t>
    <rPh sb="0" eb="2">
      <t>ミワ</t>
    </rPh>
    <phoneticPr fontId="37"/>
  </si>
  <si>
    <t>横山　いと</t>
    <rPh sb="0" eb="2">
      <t>ヨコヤマ</t>
    </rPh>
    <phoneticPr fontId="37"/>
  </si>
  <si>
    <t>日置　しゅんと</t>
    <rPh sb="0" eb="2">
      <t>ヒオキ</t>
    </rPh>
    <phoneticPr fontId="37"/>
  </si>
  <si>
    <t>伊藤　りょういちろう</t>
    <rPh sb="0" eb="2">
      <t>イトウ</t>
    </rPh>
    <phoneticPr fontId="37"/>
  </si>
  <si>
    <t>前田　おうすけ</t>
    <rPh sb="0" eb="2">
      <t>マエダ</t>
    </rPh>
    <phoneticPr fontId="37"/>
  </si>
  <si>
    <t>永久　たかゆき</t>
    <rPh sb="0" eb="2">
      <t>エイキュウ</t>
    </rPh>
    <phoneticPr fontId="37"/>
  </si>
  <si>
    <t>神川　あきと</t>
    <rPh sb="0" eb="2">
      <t>カミカワ</t>
    </rPh>
    <phoneticPr fontId="37"/>
  </si>
  <si>
    <t>白潟　そうた</t>
    <rPh sb="0" eb="1">
      <t>シロ</t>
    </rPh>
    <rPh sb="1" eb="2">
      <t>カタ</t>
    </rPh>
    <phoneticPr fontId="37"/>
  </si>
  <si>
    <t>井貫　あいと</t>
    <rPh sb="0" eb="2">
      <t>イヌキ</t>
    </rPh>
    <phoneticPr fontId="37"/>
  </si>
  <si>
    <t>伊原　かんた</t>
    <rPh sb="0" eb="2">
      <t>イハラ</t>
    </rPh>
    <phoneticPr fontId="37"/>
  </si>
  <si>
    <t>中村　はじめ</t>
    <rPh sb="0" eb="2">
      <t>ナカムラ</t>
    </rPh>
    <phoneticPr fontId="37"/>
  </si>
  <si>
    <t>久武　れい</t>
    <rPh sb="0" eb="2">
      <t>ヒサタケ</t>
    </rPh>
    <phoneticPr fontId="46"/>
  </si>
  <si>
    <t>榮元　こうた</t>
    <phoneticPr fontId="37"/>
  </si>
  <si>
    <t>勢力　かずき</t>
    <phoneticPr fontId="37"/>
  </si>
  <si>
    <t>岩田　そううん</t>
    <rPh sb="0" eb="2">
      <t>イワタ</t>
    </rPh>
    <phoneticPr fontId="37"/>
  </si>
  <si>
    <t>壇上　りひと</t>
    <phoneticPr fontId="37"/>
  </si>
  <si>
    <t>前田　おうすけ</t>
    <phoneticPr fontId="37"/>
  </si>
  <si>
    <t>鉛筆削り</t>
    <rPh sb="0" eb="2">
      <t>エンピツ</t>
    </rPh>
    <rPh sb="2" eb="3">
      <t>ケズ</t>
    </rPh>
    <phoneticPr fontId="46"/>
  </si>
  <si>
    <t>幡多　ゆづき</t>
    <phoneticPr fontId="37"/>
  </si>
  <si>
    <t>尾崎　かれん</t>
    <phoneticPr fontId="37"/>
  </si>
  <si>
    <t>横山　えいた</t>
    <rPh sb="0" eb="2">
      <t>ヨコヤマ</t>
    </rPh>
    <phoneticPr fontId="37"/>
  </si>
  <si>
    <t>中3</t>
    <rPh sb="0" eb="1">
      <t>チュウ</t>
    </rPh>
    <phoneticPr fontId="37"/>
  </si>
  <si>
    <t>三窪　つばき</t>
    <rPh sb="0" eb="2">
      <t>ミクボ</t>
    </rPh>
    <phoneticPr fontId="37"/>
  </si>
  <si>
    <t>田中　ゆうき</t>
    <rPh sb="0" eb="2">
      <t>タナカ</t>
    </rPh>
    <phoneticPr fontId="37"/>
  </si>
  <si>
    <t>２０20年度後期（10月～3月）　舞子台緑地公園早朝練習出席表</t>
    <rPh sb="6" eb="8">
      <t>コウキ</t>
    </rPh>
    <rPh sb="11" eb="12">
      <t>ガツ</t>
    </rPh>
    <rPh sb="14" eb="15">
      <t>ガツ</t>
    </rPh>
    <phoneticPr fontId="37"/>
  </si>
  <si>
    <t>10月</t>
    <rPh sb="2" eb="3">
      <t>ガツ</t>
    </rPh>
    <phoneticPr fontId="37"/>
  </si>
  <si>
    <t>10月出席数</t>
    <rPh sb="2" eb="3">
      <t>ガツ</t>
    </rPh>
    <rPh sb="3" eb="5">
      <t>シュッセキ</t>
    </rPh>
    <rPh sb="5" eb="6">
      <t>スウ</t>
    </rPh>
    <phoneticPr fontId="37"/>
  </si>
  <si>
    <t>11月</t>
    <rPh sb="2" eb="3">
      <t>ガツ</t>
    </rPh>
    <phoneticPr fontId="37"/>
  </si>
  <si>
    <t>12月</t>
    <rPh sb="2" eb="3">
      <t>ガツ</t>
    </rPh>
    <phoneticPr fontId="37"/>
  </si>
  <si>
    <t>1月</t>
    <rPh sb="1" eb="2">
      <t>ガツ</t>
    </rPh>
    <phoneticPr fontId="37"/>
  </si>
  <si>
    <t>2月</t>
    <rPh sb="1" eb="2">
      <t>ガツ</t>
    </rPh>
    <phoneticPr fontId="37"/>
  </si>
  <si>
    <t>3月</t>
    <rPh sb="1" eb="2">
      <t>ガツ</t>
    </rPh>
    <phoneticPr fontId="37"/>
  </si>
  <si>
    <t>3月出席数</t>
    <rPh sb="1" eb="2">
      <t>ガツ</t>
    </rPh>
    <rPh sb="2" eb="4">
      <t>シュッセキ</t>
    </rPh>
    <rPh sb="4" eb="5">
      <t>スウ</t>
    </rPh>
    <phoneticPr fontId="37"/>
  </si>
  <si>
    <t>2月出席数</t>
    <rPh sb="1" eb="2">
      <t>ガツ</t>
    </rPh>
    <rPh sb="2" eb="4">
      <t>シュッセキ</t>
    </rPh>
    <rPh sb="4" eb="5">
      <t>スウ</t>
    </rPh>
    <phoneticPr fontId="37"/>
  </si>
  <si>
    <t>1月出席数</t>
    <rPh sb="1" eb="2">
      <t>ガツ</t>
    </rPh>
    <rPh sb="2" eb="4">
      <t>シュッセキ</t>
    </rPh>
    <rPh sb="4" eb="5">
      <t>スウ</t>
    </rPh>
    <phoneticPr fontId="37"/>
  </si>
  <si>
    <t>12月出席数</t>
    <rPh sb="2" eb="3">
      <t>ガツ</t>
    </rPh>
    <rPh sb="3" eb="5">
      <t>シュッセキ</t>
    </rPh>
    <rPh sb="5" eb="6">
      <t>スウ</t>
    </rPh>
    <phoneticPr fontId="37"/>
  </si>
  <si>
    <t>11月出席数</t>
    <rPh sb="2" eb="3">
      <t>ガツ</t>
    </rPh>
    <rPh sb="3" eb="5">
      <t>シュッセキ</t>
    </rPh>
    <rPh sb="5" eb="6">
      <t>スウ</t>
    </rPh>
    <phoneticPr fontId="37"/>
  </si>
  <si>
    <t>繰越</t>
    <rPh sb="0" eb="2">
      <t>クリコシ</t>
    </rPh>
    <phoneticPr fontId="37"/>
  </si>
  <si>
    <t>◎</t>
  </si>
  <si>
    <t>〇</t>
  </si>
  <si>
    <t>△</t>
  </si>
  <si>
    <t>芝　　さほみ</t>
    <rPh sb="0" eb="1">
      <t>シバ</t>
    </rPh>
    <phoneticPr fontId="37"/>
  </si>
  <si>
    <t>前期繰越出席数</t>
    <rPh sb="0" eb="2">
      <t>ゼンキ</t>
    </rPh>
    <rPh sb="2" eb="4">
      <t>クリコシ</t>
    </rPh>
    <rPh sb="4" eb="6">
      <t>シュッセキ</t>
    </rPh>
    <rPh sb="6" eb="7">
      <t>スウ</t>
    </rPh>
    <phoneticPr fontId="37"/>
  </si>
  <si>
    <t>Top 10
(10/1～)</t>
    <phoneticPr fontId="37"/>
  </si>
  <si>
    <t>☆</t>
  </si>
  <si>
    <t>▲</t>
  </si>
  <si>
    <t>出席90日以上 ●</t>
    <rPh sb="0" eb="2">
      <t>シュッセキ</t>
    </rPh>
    <rPh sb="4" eb="5">
      <t>ヒ</t>
    </rPh>
    <rPh sb="5" eb="7">
      <t>イジョウ</t>
    </rPh>
    <phoneticPr fontId="37"/>
  </si>
  <si>
    <t>出席　90日の精勤賞●まであと何日？</t>
    <rPh sb="0" eb="2">
      <t>シュッセキ</t>
    </rPh>
    <rPh sb="5" eb="6">
      <t>ニチ</t>
    </rPh>
    <rPh sb="7" eb="9">
      <t>セイキン</t>
    </rPh>
    <rPh sb="9" eb="10">
      <t>ショウ</t>
    </rPh>
    <rPh sb="15" eb="17">
      <t>ナンニチ</t>
    </rPh>
    <phoneticPr fontId="46"/>
  </si>
  <si>
    <t>2020年度後期通算出席日数（繰越含む）</t>
    <rPh sb="4" eb="5">
      <t>ネン</t>
    </rPh>
    <rPh sb="5" eb="6">
      <t>ド</t>
    </rPh>
    <rPh sb="6" eb="8">
      <t>コウキ</t>
    </rPh>
    <rPh sb="8" eb="10">
      <t>ツウサン</t>
    </rPh>
    <rPh sb="10" eb="12">
      <t>シュッセキ</t>
    </rPh>
    <rPh sb="12" eb="14">
      <t>ニッスウ</t>
    </rPh>
    <rPh sb="15" eb="17">
      <t>クリコシ</t>
    </rPh>
    <rPh sb="17" eb="18">
      <t>フク</t>
    </rPh>
    <phoneticPr fontId="46"/>
  </si>
  <si>
    <t>八十原　けい</t>
    <rPh sb="0" eb="3">
      <t>ヤソハラ</t>
    </rPh>
    <phoneticPr fontId="37"/>
  </si>
  <si>
    <t>永久　パパ</t>
    <rPh sb="0" eb="2">
      <t>エイキュウ</t>
    </rPh>
    <phoneticPr fontId="37"/>
  </si>
  <si>
    <t>八十原　パパ</t>
    <rPh sb="0" eb="2">
      <t>ハチジュウ</t>
    </rPh>
    <rPh sb="2" eb="3">
      <t>ハラ</t>
    </rPh>
    <phoneticPr fontId="37"/>
  </si>
  <si>
    <t>出席80日以上 ■</t>
    <rPh sb="0" eb="2">
      <t>シュッセキ</t>
    </rPh>
    <rPh sb="4" eb="5">
      <t>ヒ</t>
    </rPh>
    <rPh sb="5" eb="7">
      <t>イジョウ</t>
    </rPh>
    <phoneticPr fontId="37"/>
  </si>
  <si>
    <t>出席　80日の敢闘賞■まであと何日？</t>
    <rPh sb="0" eb="2">
      <t>シュッセキ</t>
    </rPh>
    <rPh sb="5" eb="6">
      <t>ニチ</t>
    </rPh>
    <rPh sb="7" eb="9">
      <t>カントウ</t>
    </rPh>
    <rPh sb="9" eb="10">
      <t>ショウ</t>
    </rPh>
    <rPh sb="15" eb="17">
      <t>ナンニチ</t>
    </rPh>
    <phoneticPr fontId="46"/>
  </si>
  <si>
    <t>住田　りゅうのすけ</t>
    <rPh sb="0" eb="2">
      <t>スミタ</t>
    </rPh>
    <phoneticPr fontId="37"/>
  </si>
  <si>
    <t>榮元　コーチ</t>
    <rPh sb="0" eb="1">
      <t>エイ</t>
    </rPh>
    <rPh sb="1" eb="2">
      <t>モト</t>
    </rPh>
    <phoneticPr fontId="37"/>
  </si>
  <si>
    <t>〇</t>
    <phoneticPr fontId="37"/>
  </si>
  <si>
    <t>猪又　ともき</t>
    <rPh sb="0" eb="1">
      <t>イ</t>
    </rPh>
    <rPh sb="1" eb="2">
      <t>マタ</t>
    </rPh>
    <phoneticPr fontId="37"/>
  </si>
  <si>
    <t>10/1からの出席日数</t>
    <rPh sb="7" eb="9">
      <t>シュッセキ</t>
    </rPh>
    <rPh sb="9" eb="11">
      <t>ニッスウ</t>
    </rPh>
    <phoneticPr fontId="37"/>
  </si>
  <si>
    <t>岩田　パパ</t>
    <rPh sb="0" eb="2">
      <t>イワタ</t>
    </rPh>
    <phoneticPr fontId="37"/>
  </si>
  <si>
    <t>1-3：500円,4-6：400円,　　　7-10：300円</t>
    <phoneticPr fontId="37"/>
  </si>
  <si>
    <t>▲
■
●</t>
    <phoneticPr fontId="37"/>
  </si>
  <si>
    <t>120日賞</t>
    <rPh sb="3" eb="4">
      <t>ニチ</t>
    </rPh>
    <rPh sb="4" eb="5">
      <t>ショウ</t>
    </rPh>
    <phoneticPr fontId="37"/>
  </si>
  <si>
    <t>出席120日以上 ◇</t>
    <rPh sb="0" eb="2">
      <t>シュッセキ</t>
    </rPh>
    <rPh sb="5" eb="6">
      <t>ヒ</t>
    </rPh>
    <rPh sb="6" eb="8">
      <t>イジョウ</t>
    </rPh>
    <phoneticPr fontId="37"/>
  </si>
  <si>
    <t>出席120日の 120賞◇まであと何日？</t>
    <rPh sb="0" eb="2">
      <t>シュッセキ</t>
    </rPh>
    <rPh sb="5" eb="6">
      <t>ニチ</t>
    </rPh>
    <rPh sb="11" eb="12">
      <t>ショウ</t>
    </rPh>
    <rPh sb="17" eb="19">
      <t>ナンニチ</t>
    </rPh>
    <phoneticPr fontId="46"/>
  </si>
  <si>
    <t>▲
■
●</t>
    <phoneticPr fontId="37"/>
  </si>
  <si>
    <t>電動式鉛筆削り</t>
    <rPh sb="0" eb="2">
      <t>デンドウ</t>
    </rPh>
    <rPh sb="2" eb="3">
      <t>シキ</t>
    </rPh>
    <rPh sb="3" eb="5">
      <t>エンピツ</t>
    </rPh>
    <rPh sb="5" eb="6">
      <t>ケズ</t>
    </rPh>
    <phoneticPr fontId="37"/>
  </si>
  <si>
    <t>ゴキブリ（磁石式）</t>
    <rPh sb="5" eb="7">
      <t>ジシャク</t>
    </rPh>
    <rPh sb="7" eb="8">
      <t>シキ</t>
    </rPh>
    <phoneticPr fontId="37"/>
  </si>
  <si>
    <t>大橋　そうた</t>
    <rPh sb="0" eb="2">
      <t>オオハシ</t>
    </rPh>
    <phoneticPr fontId="37"/>
  </si>
  <si>
    <t>◎
☆</t>
    <phoneticPr fontId="37"/>
  </si>
  <si>
    <t>◇</t>
    <phoneticPr fontId="37"/>
  </si>
  <si>
    <r>
      <t>缶ジュース（サイダー3、ラムネ2）×各3
　（＠600</t>
    </r>
    <r>
      <rPr>
        <sz val="11"/>
        <color theme="1"/>
        <rFont val="ＭＳ Ｐゴシック"/>
        <family val="2"/>
        <charset val="128"/>
        <scheme val="minor"/>
      </rPr>
      <t>）</t>
    </r>
    <rPh sb="0" eb="1">
      <t>カン</t>
    </rPh>
    <rPh sb="18" eb="19">
      <t>カク</t>
    </rPh>
    <phoneticPr fontId="35"/>
  </si>
  <si>
    <r>
      <t>缶ジュース（サイダー3、ラムネ2）
　（＠200</t>
    </r>
    <r>
      <rPr>
        <sz val="11"/>
        <color theme="1"/>
        <rFont val="ＭＳ Ｐゴシック"/>
        <family val="2"/>
        <charset val="128"/>
        <scheme val="minor"/>
      </rPr>
      <t>）</t>
    </r>
    <rPh sb="0" eb="1">
      <t>カン</t>
    </rPh>
    <phoneticPr fontId="35"/>
  </si>
  <si>
    <r>
      <t>缶ジュース（サイダー1、ラムネ1）
　（＠100</t>
    </r>
    <r>
      <rPr>
        <sz val="11"/>
        <color theme="1"/>
        <rFont val="ＭＳ Ｐゴシック"/>
        <family val="2"/>
        <charset val="128"/>
        <scheme val="minor"/>
      </rPr>
      <t>）</t>
    </r>
    <rPh sb="0" eb="1">
      <t>カン</t>
    </rPh>
    <phoneticPr fontId="35"/>
  </si>
  <si>
    <t>1-3：＠500、4-6：＠400、7-10：＠300</t>
    <phoneticPr fontId="46"/>
  </si>
  <si>
    <r>
      <t>トップ10</t>
    </r>
    <r>
      <rPr>
        <sz val="11"/>
        <rFont val="ＭＳ Ｐゴシック"/>
        <family val="3"/>
        <charset val="128"/>
        <scheme val="minor"/>
      </rPr>
      <t>（10/1～3/31）</t>
    </r>
    <phoneticPr fontId="46"/>
  </si>
  <si>
    <t>嶋崎　こうた</t>
    <rPh sb="0" eb="2">
      <t>シマザキ</t>
    </rPh>
    <phoneticPr fontId="37"/>
  </si>
  <si>
    <t>嶋崎　ママ</t>
    <rPh sb="0" eb="2">
      <t>シマザキ</t>
    </rPh>
    <phoneticPr fontId="37"/>
  </si>
  <si>
    <t>横山　ママ</t>
    <rPh sb="0" eb="2">
      <t>ヨコヤマ</t>
    </rPh>
    <phoneticPr fontId="37"/>
  </si>
  <si>
    <t>⑤</t>
  </si>
  <si>
    <t>⑤</t>
    <phoneticPr fontId="37"/>
  </si>
  <si>
    <t>④</t>
    <phoneticPr fontId="37"/>
  </si>
  <si>
    <t>③</t>
    <phoneticPr fontId="37"/>
  </si>
  <si>
    <t>④
-1</t>
    <phoneticPr fontId="37"/>
  </si>
  <si>
    <t>▲
■</t>
    <phoneticPr fontId="37"/>
  </si>
  <si>
    <t>●</t>
  </si>
  <si>
    <t>■</t>
  </si>
  <si>
    <t>③
-2</t>
    <phoneticPr fontId="37"/>
  </si>
  <si>
    <t>⑤
+2</t>
    <phoneticPr fontId="37"/>
  </si>
  <si>
    <t>ラジコン（ジープ）＠700</t>
    <phoneticPr fontId="37"/>
  </si>
  <si>
    <t>■
●
☆</t>
    <phoneticPr fontId="37"/>
  </si>
  <si>
    <t>▲
+1</t>
    <phoneticPr fontId="37"/>
  </si>
  <si>
    <t>③
-2</t>
    <phoneticPr fontId="37"/>
  </si>
  <si>
    <t>ミニ扇風機（折り畳み式：＠500）</t>
    <rPh sb="2" eb="5">
      <t>センプウキ</t>
    </rPh>
    <rPh sb="6" eb="7">
      <t>オ</t>
    </rPh>
    <rPh sb="8" eb="9">
      <t>タタ</t>
    </rPh>
    <rPh sb="10" eb="11">
      <t>シキ</t>
    </rPh>
    <phoneticPr fontId="37"/>
  </si>
  <si>
    <t>⑤</t>
    <phoneticPr fontId="37"/>
  </si>
  <si>
    <t>缶ジュース（＠100）
（スキットレモン1、アップル1）　</t>
    <rPh sb="0" eb="1">
      <t>カン</t>
    </rPh>
    <phoneticPr fontId="4"/>
  </si>
  <si>
    <t>缶ジュース（＠100）
（ジンジャーエール1、スキットレモン1）　</t>
    <rPh sb="0" eb="1">
      <t>カン</t>
    </rPh>
    <phoneticPr fontId="4"/>
  </si>
  <si>
    <t>缶ジュース（メロンクリームソーダ9、スコール1）　（＠400）</t>
    <rPh sb="0" eb="1">
      <t>カン</t>
    </rPh>
    <phoneticPr fontId="35"/>
  </si>
  <si>
    <t>④</t>
    <phoneticPr fontId="37"/>
  </si>
  <si>
    <t>自転車用ＬＥＤライト</t>
    <rPh sb="0" eb="4">
      <t>ジテンシャヨウ</t>
    </rPh>
    <phoneticPr fontId="37"/>
  </si>
  <si>
    <t>缶ジュース（＠100）
（スコール1、アップル1）　</t>
    <rPh sb="0" eb="1">
      <t>カン</t>
    </rPh>
    <phoneticPr fontId="4"/>
  </si>
  <si>
    <t>缶ジュース（メロンクリームソーダ2、スコール1、サイダー1、ラムネ1）　（＠200）</t>
    <rPh sb="0" eb="1">
      <t>カン</t>
    </rPh>
    <phoneticPr fontId="35"/>
  </si>
  <si>
    <t>③
-1
●</t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</si>
</sst>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m/d\(aaa\)"/>
    <numFmt numFmtId="178" formatCode="yyyy/m/d\(aaa\)"/>
    <numFmt numFmtId="179" formatCode="0_ "/>
    <numFmt numFmtId="180" formatCode="m/d;@"/>
  </numFmts>
  <fonts count="6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HGS創英角ｺﾞｼｯｸUB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70C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6" fillId="0" borderId="0"/>
    <xf numFmtId="0" fontId="36" fillId="0" borderId="0">
      <alignment vertical="center"/>
    </xf>
    <xf numFmtId="0" fontId="35" fillId="0" borderId="0">
      <alignment vertical="center"/>
    </xf>
  </cellStyleXfs>
  <cellXfs count="209">
    <xf numFmtId="0" fontId="0" fillId="0" borderId="0" xfId="0"/>
    <xf numFmtId="0" fontId="36" fillId="0" borderId="0" xfId="1" applyBorder="1"/>
    <xf numFmtId="0" fontId="36" fillId="0" borderId="0" xfId="2">
      <alignment vertical="center"/>
    </xf>
    <xf numFmtId="0" fontId="38" fillId="0" borderId="0" xfId="1" applyFont="1" applyFill="1" applyBorder="1" applyAlignment="1"/>
    <xf numFmtId="0" fontId="40" fillId="0" borderId="0" xfId="2" applyFont="1" applyFill="1" applyAlignment="1">
      <alignment vertical="center"/>
    </xf>
    <xf numFmtId="0" fontId="41" fillId="0" borderId="0" xfId="0" applyFont="1" applyFill="1"/>
    <xf numFmtId="0" fontId="42" fillId="0" borderId="0" xfId="2" applyFont="1">
      <alignment vertical="center"/>
    </xf>
    <xf numFmtId="0" fontId="38" fillId="0" borderId="0" xfId="2" applyFont="1">
      <alignment vertical="center"/>
    </xf>
    <xf numFmtId="0" fontId="39" fillId="0" borderId="0" xfId="2" applyFont="1" applyFill="1" applyAlignment="1">
      <alignment vertical="center"/>
    </xf>
    <xf numFmtId="177" fontId="39" fillId="0" borderId="3" xfId="0" applyNumberFormat="1" applyFont="1" applyFill="1" applyBorder="1" applyAlignment="1">
      <alignment horizontal="center" vertical="center"/>
    </xf>
    <xf numFmtId="176" fontId="39" fillId="0" borderId="3" xfId="0" applyNumberFormat="1" applyFont="1" applyFill="1" applyBorder="1" applyAlignment="1">
      <alignment horizontal="center" vertical="center"/>
    </xf>
    <xf numFmtId="176" fontId="39" fillId="2" borderId="6" xfId="0" applyNumberFormat="1" applyFont="1" applyFill="1" applyBorder="1" applyAlignment="1">
      <alignment horizontal="center" vertical="center"/>
    </xf>
    <xf numFmtId="0" fontId="39" fillId="0" borderId="0" xfId="2" applyFont="1" applyFill="1" applyAlignment="1">
      <alignment horizontal="center" vertical="center"/>
    </xf>
    <xf numFmtId="0" fontId="39" fillId="0" borderId="2" xfId="1" applyFont="1" applyFill="1" applyBorder="1" applyAlignment="1">
      <alignment horizontal="center" vertical="center"/>
    </xf>
    <xf numFmtId="0" fontId="43" fillId="0" borderId="7" xfId="2" applyFont="1" applyFill="1" applyBorder="1" applyAlignment="1">
      <alignment horizontal="center" vertical="center"/>
    </xf>
    <xf numFmtId="176" fontId="39" fillId="4" borderId="11" xfId="0" applyNumberFormat="1" applyFont="1" applyFill="1" applyBorder="1" applyAlignment="1">
      <alignment horizontal="center" vertical="center"/>
    </xf>
    <xf numFmtId="0" fontId="38" fillId="0" borderId="0" xfId="2" applyFont="1" applyBorder="1">
      <alignment vertical="center"/>
    </xf>
    <xf numFmtId="0" fontId="38" fillId="0" borderId="0" xfId="2" applyFont="1" applyAlignment="1">
      <alignment vertical="top"/>
    </xf>
    <xf numFmtId="0" fontId="38" fillId="0" borderId="0" xfId="2" applyFont="1" applyBorder="1" applyAlignment="1">
      <alignment vertical="top"/>
    </xf>
    <xf numFmtId="0" fontId="0" fillId="4" borderId="1" xfId="0" applyFont="1" applyFill="1" applyBorder="1" applyAlignment="1">
      <alignment horizontal="center" vertical="top" textRotation="255" wrapText="1"/>
    </xf>
    <xf numFmtId="0" fontId="39" fillId="0" borderId="0" xfId="2" applyFont="1" applyFill="1" applyBorder="1" applyAlignment="1">
      <alignment vertical="center"/>
    </xf>
    <xf numFmtId="0" fontId="0" fillId="6" borderId="15" xfId="0" applyFont="1" applyFill="1" applyBorder="1" applyAlignment="1">
      <alignment horizontal="center" vertical="top" textRotation="255" wrapText="1"/>
    </xf>
    <xf numFmtId="0" fontId="0" fillId="5" borderId="1" xfId="0" applyFont="1" applyFill="1" applyBorder="1" applyAlignment="1">
      <alignment horizontal="center" vertical="top" textRotation="255"/>
    </xf>
    <xf numFmtId="0" fontId="41" fillId="0" borderId="0" xfId="0" applyFont="1" applyFill="1" applyAlignment="1">
      <alignment horizontal="center"/>
    </xf>
    <xf numFmtId="0" fontId="36" fillId="0" borderId="0" xfId="2" applyAlignment="1">
      <alignment horizontal="center" vertical="center"/>
    </xf>
    <xf numFmtId="0" fontId="43" fillId="0" borderId="17" xfId="2" applyFont="1" applyFill="1" applyBorder="1" applyAlignment="1">
      <alignment horizontal="center" vertical="center"/>
    </xf>
    <xf numFmtId="0" fontId="43" fillId="0" borderId="17" xfId="2" applyFont="1" applyFill="1" applyBorder="1" applyAlignment="1">
      <alignment horizontal="center" vertical="center" shrinkToFit="1"/>
    </xf>
    <xf numFmtId="176" fontId="39" fillId="4" borderId="6" xfId="0" applyNumberFormat="1" applyFont="1" applyFill="1" applyBorder="1" applyAlignment="1">
      <alignment horizontal="center" vertical="center" shrinkToFit="1"/>
    </xf>
    <xf numFmtId="176" fontId="39" fillId="4" borderId="10" xfId="0" applyNumberFormat="1" applyFont="1" applyFill="1" applyBorder="1" applyAlignment="1">
      <alignment horizontal="center" vertical="center" shrinkToFit="1"/>
    </xf>
    <xf numFmtId="0" fontId="39" fillId="0" borderId="0" xfId="2" applyFont="1" applyFill="1" applyAlignment="1">
      <alignment horizontal="center" vertical="center" shrinkToFit="1"/>
    </xf>
    <xf numFmtId="0" fontId="35" fillId="0" borderId="0" xfId="3">
      <alignment vertical="center"/>
    </xf>
    <xf numFmtId="0" fontId="35" fillId="0" borderId="0" xfId="3" applyAlignment="1">
      <alignment vertical="top" textRotation="255"/>
    </xf>
    <xf numFmtId="0" fontId="47" fillId="0" borderId="0" xfId="3" applyFont="1" applyAlignment="1">
      <alignment horizontal="center" vertical="center"/>
    </xf>
    <xf numFmtId="0" fontId="47" fillId="0" borderId="25" xfId="3" applyFont="1" applyBorder="1" applyAlignment="1">
      <alignment horizontal="center" vertical="center"/>
    </xf>
    <xf numFmtId="0" fontId="47" fillId="0" borderId="26" xfId="3" applyFont="1" applyBorder="1" applyAlignment="1">
      <alignment horizontal="center" vertical="center"/>
    </xf>
    <xf numFmtId="0" fontId="47" fillId="0" borderId="30" xfId="3" applyFont="1" applyBorder="1" applyAlignment="1">
      <alignment horizontal="center" vertical="center"/>
    </xf>
    <xf numFmtId="0" fontId="47" fillId="0" borderId="31" xfId="3" applyFont="1" applyBorder="1" applyAlignment="1">
      <alignment horizontal="center" vertical="center"/>
    </xf>
    <xf numFmtId="178" fontId="35" fillId="0" borderId="0" xfId="3" applyNumberFormat="1">
      <alignment vertical="center"/>
    </xf>
    <xf numFmtId="0" fontId="44" fillId="0" borderId="3" xfId="0" applyFont="1" applyFill="1" applyBorder="1" applyAlignment="1">
      <alignment horizontal="center" vertical="center" shrinkToFit="1"/>
    </xf>
    <xf numFmtId="0" fontId="44" fillId="0" borderId="4" xfId="0" applyFont="1" applyFill="1" applyBorder="1" applyAlignment="1">
      <alignment horizontal="center" vertical="center" shrinkToFit="1"/>
    </xf>
    <xf numFmtId="0" fontId="44" fillId="0" borderId="5" xfId="0" applyFont="1" applyFill="1" applyBorder="1" applyAlignment="1">
      <alignment horizontal="center" vertical="center" shrinkToFit="1"/>
    </xf>
    <xf numFmtId="176" fontId="39" fillId="2" borderId="6" xfId="0" applyNumberFormat="1" applyFont="1" applyFill="1" applyBorder="1" applyAlignment="1">
      <alignment horizontal="center" vertical="center" shrinkToFit="1"/>
    </xf>
    <xf numFmtId="176" fontId="39" fillId="2" borderId="10" xfId="0" applyNumberFormat="1" applyFont="1" applyFill="1" applyBorder="1" applyAlignment="1">
      <alignment horizontal="center" vertical="center" shrinkToFit="1"/>
    </xf>
    <xf numFmtId="0" fontId="35" fillId="0" borderId="0" xfId="3" applyAlignment="1">
      <alignment horizontal="center" vertical="center"/>
    </xf>
    <xf numFmtId="0" fontId="48" fillId="0" borderId="42" xfId="3" applyFont="1" applyBorder="1" applyAlignment="1">
      <alignment horizontal="center" vertical="top" textRotation="255"/>
    </xf>
    <xf numFmtId="0" fontId="48" fillId="0" borderId="43" xfId="3" applyFont="1" applyBorder="1" applyAlignment="1">
      <alignment horizontal="center" vertical="top" textRotation="255"/>
    </xf>
    <xf numFmtId="0" fontId="0" fillId="10" borderId="1" xfId="0" applyFont="1" applyFill="1" applyBorder="1" applyAlignment="1">
      <alignment horizontal="center" vertical="top" textRotation="255" wrapText="1"/>
    </xf>
    <xf numFmtId="0" fontId="50" fillId="0" borderId="0" xfId="3" applyFont="1">
      <alignment vertical="center"/>
    </xf>
    <xf numFmtId="0" fontId="48" fillId="0" borderId="45" xfId="3" applyFont="1" applyBorder="1" applyAlignment="1">
      <alignment horizontal="center" vertical="top" textRotation="255"/>
    </xf>
    <xf numFmtId="0" fontId="35" fillId="0" borderId="27" xfId="3" applyFill="1" applyBorder="1" applyAlignment="1">
      <alignment horizontal="center" vertical="center"/>
    </xf>
    <xf numFmtId="0" fontId="47" fillId="0" borderId="25" xfId="3" applyFont="1" applyFill="1" applyBorder="1" applyAlignment="1">
      <alignment horizontal="center" vertical="center"/>
    </xf>
    <xf numFmtId="0" fontId="47" fillId="0" borderId="44" xfId="3" applyFont="1" applyFill="1" applyBorder="1" applyAlignment="1">
      <alignment horizontal="center" vertical="center"/>
    </xf>
    <xf numFmtId="0" fontId="35" fillId="0" borderId="34" xfId="3" applyFill="1" applyBorder="1">
      <alignment vertical="center"/>
    </xf>
    <xf numFmtId="0" fontId="35" fillId="0" borderId="35" xfId="3" applyFill="1" applyBorder="1">
      <alignment vertical="center"/>
    </xf>
    <xf numFmtId="0" fontId="35" fillId="0" borderId="29" xfId="3" applyFill="1" applyBorder="1" applyAlignment="1">
      <alignment horizontal="center" vertical="center"/>
    </xf>
    <xf numFmtId="0" fontId="47" fillId="0" borderId="28" xfId="3" applyFont="1" applyFill="1" applyBorder="1" applyAlignment="1">
      <alignment horizontal="center" vertical="center"/>
    </xf>
    <xf numFmtId="0" fontId="47" fillId="0" borderId="46" xfId="3" applyFont="1" applyFill="1" applyBorder="1" applyAlignment="1">
      <alignment horizontal="center" vertical="center"/>
    </xf>
    <xf numFmtId="0" fontId="34" fillId="0" borderId="34" xfId="3" applyFont="1" applyFill="1" applyBorder="1">
      <alignment vertical="center"/>
    </xf>
    <xf numFmtId="0" fontId="33" fillId="0" borderId="34" xfId="3" applyFont="1" applyFill="1" applyBorder="1">
      <alignment vertical="center"/>
    </xf>
    <xf numFmtId="0" fontId="32" fillId="0" borderId="34" xfId="3" applyFont="1" applyFill="1" applyBorder="1">
      <alignment vertical="center"/>
    </xf>
    <xf numFmtId="0" fontId="31" fillId="0" borderId="34" xfId="3" applyFont="1" applyFill="1" applyBorder="1">
      <alignment vertical="center"/>
    </xf>
    <xf numFmtId="0" fontId="30" fillId="0" borderId="34" xfId="3" applyFont="1" applyFill="1" applyBorder="1">
      <alignment vertical="center"/>
    </xf>
    <xf numFmtId="0" fontId="29" fillId="0" borderId="34" xfId="3" applyFont="1" applyFill="1" applyBorder="1">
      <alignment vertical="center"/>
    </xf>
    <xf numFmtId="0" fontId="28" fillId="0" borderId="34" xfId="3" applyFont="1" applyFill="1" applyBorder="1">
      <alignment vertical="center"/>
    </xf>
    <xf numFmtId="0" fontId="27" fillId="0" borderId="34" xfId="3" applyFont="1" applyFill="1" applyBorder="1">
      <alignment vertical="center"/>
    </xf>
    <xf numFmtId="0" fontId="0" fillId="8" borderId="21" xfId="2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top" textRotation="255"/>
    </xf>
    <xf numFmtId="0" fontId="0" fillId="8" borderId="1" xfId="0" applyFont="1" applyFill="1" applyBorder="1" applyAlignment="1">
      <alignment horizontal="center" vertical="top" textRotation="255" wrapText="1"/>
    </xf>
    <xf numFmtId="1" fontId="51" fillId="9" borderId="33" xfId="3" applyNumberFormat="1" applyFont="1" applyFill="1" applyBorder="1" applyAlignment="1">
      <alignment horizontal="center" vertical="center" shrinkToFit="1"/>
    </xf>
    <xf numFmtId="1" fontId="51" fillId="9" borderId="32" xfId="3" applyNumberFormat="1" applyFont="1" applyFill="1" applyBorder="1" applyAlignment="1">
      <alignment horizontal="center" vertical="center" shrinkToFit="1"/>
    </xf>
    <xf numFmtId="1" fontId="51" fillId="9" borderId="47" xfId="3" applyNumberFormat="1" applyFont="1" applyFill="1" applyBorder="1" applyAlignment="1">
      <alignment horizontal="center" vertical="center" shrinkToFit="1"/>
    </xf>
    <xf numFmtId="0" fontId="47" fillId="0" borderId="48" xfId="3" applyFont="1" applyBorder="1" applyAlignment="1">
      <alignment horizontal="center" vertical="center"/>
    </xf>
    <xf numFmtId="0" fontId="47" fillId="0" borderId="27" xfId="3" applyFont="1" applyBorder="1" applyAlignment="1">
      <alignment horizontal="center" vertical="center"/>
    </xf>
    <xf numFmtId="0" fontId="48" fillId="0" borderId="49" xfId="3" applyFont="1" applyBorder="1" applyAlignment="1">
      <alignment horizontal="center" vertical="top" textRotation="255"/>
    </xf>
    <xf numFmtId="0" fontId="47" fillId="0" borderId="27" xfId="3" applyFont="1" applyFill="1" applyBorder="1" applyAlignment="1">
      <alignment horizontal="center" vertical="center"/>
    </xf>
    <xf numFmtId="0" fontId="47" fillId="0" borderId="29" xfId="3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top" textRotation="255" wrapText="1"/>
    </xf>
    <xf numFmtId="0" fontId="0" fillId="6" borderId="1" xfId="0" applyFont="1" applyFill="1" applyBorder="1" applyAlignment="1">
      <alignment horizontal="center" vertical="top" textRotation="255" wrapText="1"/>
    </xf>
    <xf numFmtId="0" fontId="39" fillId="6" borderId="18" xfId="0" applyFont="1" applyFill="1" applyBorder="1" applyAlignment="1">
      <alignment horizontal="center" vertical="top" wrapText="1"/>
    </xf>
    <xf numFmtId="0" fontId="0" fillId="10" borderId="1" xfId="0" applyFont="1" applyFill="1" applyBorder="1" applyAlignment="1">
      <alignment horizontal="center" vertical="top" textRotation="255"/>
    </xf>
    <xf numFmtId="0" fontId="25" fillId="0" borderId="34" xfId="3" applyFont="1" applyFill="1" applyBorder="1">
      <alignment vertical="center"/>
    </xf>
    <xf numFmtId="0" fontId="0" fillId="8" borderId="22" xfId="2" applyFont="1" applyFill="1" applyBorder="1" applyAlignment="1">
      <alignment horizontal="center" vertical="center"/>
    </xf>
    <xf numFmtId="0" fontId="0" fillId="8" borderId="8" xfId="2" applyFont="1" applyFill="1" applyBorder="1" applyAlignment="1">
      <alignment horizontal="center" vertical="center"/>
    </xf>
    <xf numFmtId="0" fontId="0" fillId="8" borderId="9" xfId="2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top" textRotation="255"/>
    </xf>
    <xf numFmtId="176" fontId="39" fillId="4" borderId="11" xfId="0" applyNumberFormat="1" applyFont="1" applyFill="1" applyBorder="1" applyAlignment="1">
      <alignment horizontal="center" vertical="center" shrinkToFit="1"/>
    </xf>
    <xf numFmtId="0" fontId="0" fillId="13" borderId="1" xfId="0" applyFont="1" applyFill="1" applyBorder="1" applyAlignment="1">
      <alignment horizontal="center" vertical="top" textRotation="255" wrapText="1"/>
    </xf>
    <xf numFmtId="0" fontId="23" fillId="0" borderId="34" xfId="3" applyFont="1" applyFill="1" applyBorder="1">
      <alignment vertical="center"/>
    </xf>
    <xf numFmtId="0" fontId="22" fillId="0" borderId="34" xfId="3" applyFont="1" applyFill="1" applyBorder="1">
      <alignment vertical="center"/>
    </xf>
    <xf numFmtId="0" fontId="21" fillId="0" borderId="34" xfId="3" applyFont="1" applyFill="1" applyBorder="1">
      <alignment vertical="center"/>
    </xf>
    <xf numFmtId="0" fontId="20" fillId="0" borderId="34" xfId="3" applyFont="1" applyFill="1" applyBorder="1">
      <alignment vertical="center"/>
    </xf>
    <xf numFmtId="0" fontId="47" fillId="0" borderId="44" xfId="3" applyFont="1" applyFill="1" applyBorder="1" applyAlignment="1">
      <alignment horizontal="center" vertical="center" wrapText="1"/>
    </xf>
    <xf numFmtId="0" fontId="19" fillId="0" borderId="34" xfId="3" applyFont="1" applyFill="1" applyBorder="1">
      <alignment vertical="center"/>
    </xf>
    <xf numFmtId="0" fontId="18" fillId="0" borderId="34" xfId="3" applyFont="1" applyFill="1" applyBorder="1">
      <alignment vertical="center"/>
    </xf>
    <xf numFmtId="0" fontId="17" fillId="0" borderId="34" xfId="3" applyFont="1" applyFill="1" applyBorder="1">
      <alignment vertical="center"/>
    </xf>
    <xf numFmtId="0" fontId="16" fillId="0" borderId="34" xfId="3" applyFont="1" applyFill="1" applyBorder="1">
      <alignment vertical="center"/>
    </xf>
    <xf numFmtId="0" fontId="52" fillId="0" borderId="25" xfId="3" applyFont="1" applyFill="1" applyBorder="1" applyAlignment="1">
      <alignment horizontal="center" vertical="center"/>
    </xf>
    <xf numFmtId="0" fontId="15" fillId="0" borderId="34" xfId="3" applyFont="1" applyFill="1" applyBorder="1">
      <alignment vertical="center"/>
    </xf>
    <xf numFmtId="0" fontId="52" fillId="0" borderId="44" xfId="3" applyFont="1" applyFill="1" applyBorder="1" applyAlignment="1">
      <alignment horizontal="center" vertical="center"/>
    </xf>
    <xf numFmtId="0" fontId="0" fillId="14" borderId="1" xfId="0" applyFont="1" applyFill="1" applyBorder="1" applyAlignment="1">
      <alignment horizontal="center" vertical="top" textRotation="255"/>
    </xf>
    <xf numFmtId="0" fontId="14" fillId="0" borderId="34" xfId="3" applyFont="1" applyFill="1" applyBorder="1">
      <alignment vertical="center"/>
    </xf>
    <xf numFmtId="0" fontId="0" fillId="15" borderId="1" xfId="0" applyFont="1" applyFill="1" applyBorder="1" applyAlignment="1">
      <alignment horizontal="center" vertical="top" textRotation="255" wrapText="1"/>
    </xf>
    <xf numFmtId="0" fontId="41" fillId="0" borderId="0" xfId="0" applyFont="1" applyFill="1" applyAlignment="1"/>
    <xf numFmtId="177" fontId="36" fillId="0" borderId="0" xfId="2" applyNumberFormat="1" applyAlignment="1">
      <alignment vertical="center"/>
    </xf>
    <xf numFmtId="0" fontId="43" fillId="0" borderId="7" xfId="2" applyFont="1" applyFill="1" applyBorder="1" applyAlignment="1">
      <alignment horizontal="center" vertical="center" shrinkToFit="1"/>
    </xf>
    <xf numFmtId="0" fontId="53" fillId="16" borderId="21" xfId="2" applyFont="1" applyFill="1" applyBorder="1" applyAlignment="1">
      <alignment horizontal="center" vertical="center" wrapText="1"/>
    </xf>
    <xf numFmtId="0" fontId="39" fillId="13" borderId="54" xfId="0" applyFont="1" applyFill="1" applyBorder="1" applyAlignment="1">
      <alignment horizontal="center" vertical="top" shrinkToFit="1"/>
    </xf>
    <xf numFmtId="0" fontId="11" fillId="0" borderId="34" xfId="3" applyFont="1" applyFill="1" applyBorder="1">
      <alignment vertical="center"/>
    </xf>
    <xf numFmtId="177" fontId="36" fillId="0" borderId="0" xfId="2" applyNumberFormat="1" applyFill="1" applyAlignment="1">
      <alignment vertical="center"/>
    </xf>
    <xf numFmtId="179" fontId="56" fillId="16" borderId="14" xfId="2" applyNumberFormat="1" applyFont="1" applyFill="1" applyBorder="1" applyAlignment="1">
      <alignment horizontal="center" vertical="center" shrinkToFit="1"/>
    </xf>
    <xf numFmtId="179" fontId="56" fillId="16" borderId="50" xfId="2" applyNumberFormat="1" applyFont="1" applyFill="1" applyBorder="1" applyAlignment="1">
      <alignment horizontal="center" vertical="center" shrinkToFit="1"/>
    </xf>
    <xf numFmtId="0" fontId="47" fillId="0" borderId="25" xfId="3" applyFont="1" applyFill="1" applyBorder="1" applyAlignment="1">
      <alignment horizontal="center" vertical="center" wrapText="1"/>
    </xf>
    <xf numFmtId="0" fontId="0" fillId="8" borderId="22" xfId="2" applyFont="1" applyFill="1" applyBorder="1" applyAlignment="1">
      <alignment horizontal="center" vertical="center"/>
    </xf>
    <xf numFmtId="179" fontId="36" fillId="8" borderId="18" xfId="2" applyNumberFormat="1" applyFill="1" applyBorder="1" applyAlignment="1">
      <alignment horizontal="center" vertical="center" shrinkToFit="1"/>
    </xf>
    <xf numFmtId="179" fontId="36" fillId="8" borderId="52" xfId="2" applyNumberFormat="1" applyFill="1" applyBorder="1" applyAlignment="1">
      <alignment horizontal="center" vertical="center" shrinkToFit="1"/>
    </xf>
    <xf numFmtId="179" fontId="36" fillId="8" borderId="3" xfId="2" applyNumberFormat="1" applyFill="1" applyBorder="1" applyAlignment="1">
      <alignment horizontal="center" vertical="center" shrinkToFit="1"/>
    </xf>
    <xf numFmtId="179" fontId="36" fillId="8" borderId="5" xfId="2" applyNumberFormat="1" applyFill="1" applyBorder="1" applyAlignment="1">
      <alignment horizontal="center" vertical="center" shrinkToFit="1"/>
    </xf>
    <xf numFmtId="179" fontId="36" fillId="8" borderId="24" xfId="2" applyNumberFormat="1" applyFill="1" applyBorder="1" applyAlignment="1">
      <alignment horizontal="center" vertical="center" shrinkToFit="1"/>
    </xf>
    <xf numFmtId="179" fontId="36" fillId="8" borderId="56" xfId="2" applyNumberFormat="1" applyFill="1" applyBorder="1" applyAlignment="1">
      <alignment horizontal="center" vertical="center" shrinkToFit="1"/>
    </xf>
    <xf numFmtId="179" fontId="36" fillId="8" borderId="14" xfId="2" applyNumberFormat="1" applyFill="1" applyBorder="1" applyAlignment="1">
      <alignment horizontal="center" vertical="center" shrinkToFit="1"/>
    </xf>
    <xf numFmtId="179" fontId="36" fillId="8" borderId="50" xfId="2" applyNumberFormat="1" applyFill="1" applyBorder="1" applyAlignment="1">
      <alignment horizontal="center" vertical="center" shrinkToFit="1"/>
    </xf>
    <xf numFmtId="0" fontId="9" fillId="0" borderId="34" xfId="3" applyFont="1" applyFill="1" applyBorder="1">
      <alignment vertical="center"/>
    </xf>
    <xf numFmtId="0" fontId="8" fillId="0" borderId="34" xfId="3" applyFont="1" applyFill="1" applyBorder="1">
      <alignment vertical="center"/>
    </xf>
    <xf numFmtId="179" fontId="55" fillId="16" borderId="60" xfId="3" applyNumberFormat="1" applyFont="1" applyFill="1" applyBorder="1" applyAlignment="1">
      <alignment horizontal="center" vertical="center" shrinkToFit="1"/>
    </xf>
    <xf numFmtId="179" fontId="55" fillId="16" borderId="61" xfId="3" applyNumberFormat="1" applyFont="1" applyFill="1" applyBorder="1" applyAlignment="1">
      <alignment horizontal="center" vertical="center" shrinkToFit="1"/>
    </xf>
    <xf numFmtId="179" fontId="55" fillId="16" borderId="59" xfId="3" applyNumberFormat="1" applyFont="1" applyFill="1" applyBorder="1" applyAlignment="1">
      <alignment horizontal="center" vertical="center" shrinkToFit="1"/>
    </xf>
    <xf numFmtId="179" fontId="55" fillId="16" borderId="62" xfId="3" applyNumberFormat="1" applyFont="1" applyFill="1" applyBorder="1" applyAlignment="1">
      <alignment horizontal="center" vertical="center" shrinkToFit="1"/>
    </xf>
    <xf numFmtId="0" fontId="57" fillId="13" borderId="64" xfId="3" applyFont="1" applyFill="1" applyBorder="1" applyAlignment="1">
      <alignment horizontal="center" vertical="center" shrinkToFit="1"/>
    </xf>
    <xf numFmtId="0" fontId="57" fillId="13" borderId="63" xfId="3" applyFont="1" applyFill="1" applyBorder="1" applyAlignment="1">
      <alignment horizontal="center" vertical="center" shrinkToFit="1"/>
    </xf>
    <xf numFmtId="0" fontId="57" fillId="13" borderId="65" xfId="3" applyFont="1" applyFill="1" applyBorder="1" applyAlignment="1">
      <alignment horizontal="center" vertical="center" shrinkToFit="1"/>
    </xf>
    <xf numFmtId="0" fontId="7" fillId="0" borderId="34" xfId="3" applyFont="1" applyFill="1" applyBorder="1">
      <alignment vertical="center"/>
    </xf>
    <xf numFmtId="0" fontId="7" fillId="0" borderId="34" xfId="3" applyFont="1" applyFill="1" applyBorder="1" applyAlignment="1">
      <alignment vertical="center" wrapText="1"/>
    </xf>
    <xf numFmtId="0" fontId="58" fillId="13" borderId="68" xfId="3" applyFont="1" applyFill="1" applyBorder="1" applyAlignment="1">
      <alignment horizontal="center" vertical="center" shrinkToFit="1"/>
    </xf>
    <xf numFmtId="0" fontId="57" fillId="13" borderId="68" xfId="3" applyFont="1" applyFill="1" applyBorder="1" applyAlignment="1">
      <alignment horizontal="center" vertical="center" shrinkToFit="1"/>
    </xf>
    <xf numFmtId="0" fontId="57" fillId="13" borderId="69" xfId="3" applyFont="1" applyFill="1" applyBorder="1" applyAlignment="1">
      <alignment horizontal="center" vertical="center" shrinkToFit="1"/>
    </xf>
    <xf numFmtId="0" fontId="47" fillId="0" borderId="28" xfId="3" applyFont="1" applyBorder="1" applyAlignment="1">
      <alignment horizontal="center" vertical="center"/>
    </xf>
    <xf numFmtId="0" fontId="47" fillId="0" borderId="72" xfId="3" applyFont="1" applyBorder="1" applyAlignment="1">
      <alignment horizontal="center" vertical="center"/>
    </xf>
    <xf numFmtId="0" fontId="47" fillId="0" borderId="29" xfId="3" applyFont="1" applyBorder="1" applyAlignment="1">
      <alignment horizontal="center" vertical="center"/>
    </xf>
    <xf numFmtId="0" fontId="57" fillId="13" borderId="63" xfId="3" applyFont="1" applyFill="1" applyBorder="1" applyAlignment="1">
      <alignment horizontal="center" vertical="center" wrapText="1" shrinkToFit="1"/>
    </xf>
    <xf numFmtId="0" fontId="6" fillId="0" borderId="34" xfId="3" applyFont="1" applyFill="1" applyBorder="1">
      <alignment vertical="center"/>
    </xf>
    <xf numFmtId="0" fontId="5" fillId="0" borderId="34" xfId="3" applyFont="1" applyFill="1" applyBorder="1">
      <alignment vertical="center"/>
    </xf>
    <xf numFmtId="0" fontId="4" fillId="0" borderId="34" xfId="3" applyFont="1" applyBorder="1" applyAlignment="1">
      <alignment vertical="center" wrapText="1"/>
    </xf>
    <xf numFmtId="180" fontId="61" fillId="0" borderId="0" xfId="3" applyNumberFormat="1" applyFont="1" applyAlignment="1">
      <alignment vertical="center" shrinkToFit="1"/>
    </xf>
    <xf numFmtId="0" fontId="61" fillId="0" borderId="34" xfId="3" applyFont="1" applyFill="1" applyBorder="1" applyAlignment="1">
      <alignment vertical="center" wrapText="1"/>
    </xf>
    <xf numFmtId="0" fontId="61" fillId="0" borderId="27" xfId="3" applyFont="1" applyFill="1" applyBorder="1" applyAlignment="1">
      <alignment horizontal="center" vertical="center"/>
    </xf>
    <xf numFmtId="0" fontId="52" fillId="0" borderId="25" xfId="3" applyFont="1" applyFill="1" applyBorder="1" applyAlignment="1">
      <alignment horizontal="center" vertical="center" wrapText="1"/>
    </xf>
    <xf numFmtId="0" fontId="3" fillId="0" borderId="34" xfId="3" applyFont="1" applyFill="1" applyBorder="1">
      <alignment vertical="center"/>
    </xf>
    <xf numFmtId="0" fontId="2" fillId="0" borderId="34" xfId="3" applyFont="1" applyBorder="1" applyAlignment="1">
      <alignment vertical="center" wrapText="1"/>
    </xf>
    <xf numFmtId="0" fontId="45" fillId="11" borderId="18" xfId="0" applyFont="1" applyFill="1" applyBorder="1" applyAlignment="1">
      <alignment horizontal="center" vertical="top" shrinkToFit="1"/>
    </xf>
    <xf numFmtId="0" fontId="45" fillId="5" borderId="18" xfId="0" applyFont="1" applyFill="1" applyBorder="1" applyAlignment="1">
      <alignment horizontal="center" vertical="top" shrinkToFit="1"/>
    </xf>
    <xf numFmtId="0" fontId="45" fillId="8" borderId="54" xfId="0" applyFont="1" applyFill="1" applyBorder="1" applyAlignment="1">
      <alignment horizontal="center" vertical="top" shrinkToFit="1"/>
    </xf>
    <xf numFmtId="0" fontId="45" fillId="8" borderId="12" xfId="0" applyFont="1" applyFill="1" applyBorder="1" applyAlignment="1">
      <alignment horizontal="center" vertical="top" shrinkToFit="1"/>
    </xf>
    <xf numFmtId="0" fontId="45" fillId="8" borderId="13" xfId="0" applyFont="1" applyFill="1" applyBorder="1" applyAlignment="1">
      <alignment horizontal="center" vertical="top" shrinkToFit="1"/>
    </xf>
    <xf numFmtId="0" fontId="0" fillId="8" borderId="22" xfId="2" applyFont="1" applyFill="1" applyBorder="1" applyAlignment="1">
      <alignment horizontal="center" vertical="center"/>
    </xf>
    <xf numFmtId="0" fontId="36" fillId="8" borderId="23" xfId="2" applyFont="1" applyFill="1" applyBorder="1" applyAlignment="1">
      <alignment horizontal="center" vertical="center"/>
    </xf>
    <xf numFmtId="178" fontId="42" fillId="0" borderId="0" xfId="2" applyNumberFormat="1" applyFont="1" applyAlignment="1">
      <alignment horizontal="left" vertical="center"/>
    </xf>
    <xf numFmtId="0" fontId="39" fillId="7" borderId="51" xfId="1" applyFont="1" applyFill="1" applyBorder="1" applyAlignment="1">
      <alignment horizontal="center" vertical="center" wrapText="1"/>
    </xf>
    <xf numFmtId="0" fontId="39" fillId="7" borderId="53" xfId="1" applyFont="1" applyFill="1" applyBorder="1" applyAlignment="1">
      <alignment horizontal="center" vertical="center" wrapText="1"/>
    </xf>
    <xf numFmtId="177" fontId="39" fillId="7" borderId="18" xfId="0" applyNumberFormat="1" applyFont="1" applyFill="1" applyBorder="1" applyAlignment="1">
      <alignment horizontal="center" vertical="center" textRotation="255"/>
    </xf>
    <xf numFmtId="177" fontId="39" fillId="7" borderId="1" xfId="0" applyNumberFormat="1" applyFont="1" applyFill="1" applyBorder="1" applyAlignment="1">
      <alignment horizontal="center" vertical="center" textRotation="255"/>
    </xf>
    <xf numFmtId="49" fontId="39" fillId="7" borderId="18" xfId="0" applyNumberFormat="1" applyFont="1" applyFill="1" applyBorder="1" applyAlignment="1">
      <alignment horizontal="center" vertical="center" textRotation="255" wrapText="1"/>
    </xf>
    <xf numFmtId="49" fontId="39" fillId="7" borderId="1" xfId="0" applyNumberFormat="1" applyFont="1" applyFill="1" applyBorder="1" applyAlignment="1">
      <alignment horizontal="center" vertical="center" textRotation="255" wrapText="1"/>
    </xf>
    <xf numFmtId="0" fontId="39" fillId="3" borderId="7" xfId="1" applyFont="1" applyFill="1" applyBorder="1" applyAlignment="1">
      <alignment horizontal="center" vertical="center"/>
    </xf>
    <xf numFmtId="0" fontId="39" fillId="3" borderId="16" xfId="1" applyFont="1" applyFill="1" applyBorder="1" applyAlignment="1">
      <alignment horizontal="center" vertical="center"/>
    </xf>
    <xf numFmtId="0" fontId="39" fillId="2" borderId="7" xfId="1" applyFont="1" applyFill="1" applyBorder="1" applyAlignment="1">
      <alignment horizontal="center" vertical="center"/>
    </xf>
    <xf numFmtId="0" fontId="39" fillId="2" borderId="16" xfId="1" applyFont="1" applyFill="1" applyBorder="1" applyAlignment="1">
      <alignment horizontal="center" vertical="center"/>
    </xf>
    <xf numFmtId="0" fontId="39" fillId="6" borderId="54" xfId="0" applyFont="1" applyFill="1" applyBorder="1" applyAlignment="1">
      <alignment horizontal="center" vertical="top" wrapText="1"/>
    </xf>
    <xf numFmtId="0" fontId="39" fillId="6" borderId="12" xfId="0" applyFont="1" applyFill="1" applyBorder="1" applyAlignment="1">
      <alignment horizontal="center" vertical="top" wrapText="1"/>
    </xf>
    <xf numFmtId="0" fontId="39" fillId="6" borderId="55" xfId="0" applyFont="1" applyFill="1" applyBorder="1" applyAlignment="1">
      <alignment horizontal="center" vertical="top" wrapText="1"/>
    </xf>
    <xf numFmtId="0" fontId="39" fillId="15" borderId="54" xfId="0" applyFont="1" applyFill="1" applyBorder="1" applyAlignment="1">
      <alignment horizontal="center" vertical="top" shrinkToFit="1"/>
    </xf>
    <xf numFmtId="0" fontId="39" fillId="15" borderId="13" xfId="0" applyFont="1" applyFill="1" applyBorder="1" applyAlignment="1">
      <alignment horizontal="center" vertical="top" shrinkToFit="1"/>
    </xf>
    <xf numFmtId="0" fontId="39" fillId="3" borderId="7" xfId="1" applyFont="1" applyFill="1" applyBorder="1" applyAlignment="1">
      <alignment horizontal="center" vertical="center" shrinkToFit="1"/>
    </xf>
    <xf numFmtId="0" fontId="39" fillId="3" borderId="16" xfId="1" applyFont="1" applyFill="1" applyBorder="1" applyAlignment="1">
      <alignment horizontal="center" vertical="center" shrinkToFit="1"/>
    </xf>
    <xf numFmtId="0" fontId="53" fillId="16" borderId="0" xfId="0" applyFont="1" applyFill="1" applyAlignment="1">
      <alignment horizontal="left" vertical="center" wrapText="1"/>
    </xf>
    <xf numFmtId="0" fontId="53" fillId="16" borderId="0" xfId="0" applyFont="1" applyFill="1" applyAlignment="1">
      <alignment horizontal="left" vertical="center"/>
    </xf>
    <xf numFmtId="0" fontId="45" fillId="14" borderId="54" xfId="0" applyFont="1" applyFill="1" applyBorder="1" applyAlignment="1">
      <alignment horizontal="center" vertical="top" shrinkToFit="1"/>
    </xf>
    <xf numFmtId="0" fontId="45" fillId="14" borderId="12" xfId="0" applyFont="1" applyFill="1" applyBorder="1" applyAlignment="1">
      <alignment horizontal="center" vertical="top" shrinkToFit="1"/>
    </xf>
    <xf numFmtId="0" fontId="45" fillId="14" borderId="13" xfId="0" applyFont="1" applyFill="1" applyBorder="1" applyAlignment="1">
      <alignment horizontal="center" vertical="top" shrinkToFit="1"/>
    </xf>
    <xf numFmtId="0" fontId="0" fillId="8" borderId="8" xfId="2" applyFont="1" applyFill="1" applyBorder="1" applyAlignment="1">
      <alignment horizontal="center" vertical="center"/>
    </xf>
    <xf numFmtId="0" fontId="36" fillId="8" borderId="12" xfId="2" applyFont="1" applyFill="1" applyBorder="1" applyAlignment="1">
      <alignment horizontal="center" vertical="center"/>
    </xf>
    <xf numFmtId="0" fontId="36" fillId="8" borderId="13" xfId="2" applyFont="1" applyFill="1" applyBorder="1" applyAlignment="1">
      <alignment horizontal="center" vertical="center"/>
    </xf>
    <xf numFmtId="0" fontId="0" fillId="8" borderId="9" xfId="2" applyFont="1" applyFill="1" applyBorder="1" applyAlignment="1">
      <alignment horizontal="center" vertical="center"/>
    </xf>
    <xf numFmtId="0" fontId="36" fillId="8" borderId="19" xfId="2" applyFont="1" applyFill="1" applyBorder="1" applyAlignment="1">
      <alignment horizontal="center" vertical="center"/>
    </xf>
    <xf numFmtId="0" fontId="36" fillId="8" borderId="20" xfId="2" applyFont="1" applyFill="1" applyBorder="1" applyAlignment="1">
      <alignment horizontal="center" vertical="center"/>
    </xf>
    <xf numFmtId="0" fontId="39" fillId="11" borderId="18" xfId="0" applyFont="1" applyFill="1" applyBorder="1" applyAlignment="1">
      <alignment horizontal="center" vertical="top" wrapText="1"/>
    </xf>
    <xf numFmtId="0" fontId="45" fillId="12" borderId="54" xfId="0" applyFont="1" applyFill="1" applyBorder="1" applyAlignment="1">
      <alignment horizontal="center" vertical="top" shrinkToFit="1"/>
    </xf>
    <xf numFmtId="0" fontId="45" fillId="12" borderId="12" xfId="0" applyFont="1" applyFill="1" applyBorder="1" applyAlignment="1">
      <alignment horizontal="center" vertical="top" shrinkToFit="1"/>
    </xf>
    <xf numFmtId="0" fontId="45" fillId="12" borderId="13" xfId="0" applyFont="1" applyFill="1" applyBorder="1" applyAlignment="1">
      <alignment horizontal="center" vertical="top" shrinkToFit="1"/>
    </xf>
    <xf numFmtId="0" fontId="39" fillId="4" borderId="18" xfId="0" applyFont="1" applyFill="1" applyBorder="1" applyAlignment="1">
      <alignment horizontal="center" vertical="top" shrinkToFit="1"/>
    </xf>
    <xf numFmtId="0" fontId="45" fillId="10" borderId="12" xfId="0" applyFont="1" applyFill="1" applyBorder="1" applyAlignment="1">
      <alignment horizontal="center" vertical="top" shrinkToFit="1"/>
    </xf>
    <xf numFmtId="0" fontId="35" fillId="0" borderId="21" xfId="3" applyBorder="1" applyAlignment="1">
      <alignment horizontal="center" vertical="center"/>
    </xf>
    <xf numFmtId="0" fontId="35" fillId="0" borderId="41" xfId="3" applyBorder="1" applyAlignment="1">
      <alignment horizontal="center" vertical="center"/>
    </xf>
    <xf numFmtId="0" fontId="49" fillId="6" borderId="7" xfId="3" applyFont="1" applyFill="1" applyBorder="1">
      <alignment vertical="center"/>
    </xf>
    <xf numFmtId="0" fontId="50" fillId="6" borderId="36" xfId="3" applyFont="1" applyFill="1" applyBorder="1">
      <alignment vertical="center"/>
    </xf>
    <xf numFmtId="0" fontId="24" fillId="0" borderId="37" xfId="3" applyFont="1" applyBorder="1">
      <alignment vertical="center"/>
    </xf>
    <xf numFmtId="0" fontId="35" fillId="0" borderId="38" xfId="3" applyBorder="1">
      <alignment vertical="center"/>
    </xf>
    <xf numFmtId="0" fontId="12" fillId="0" borderId="39" xfId="3" applyFont="1" applyBorder="1">
      <alignment vertical="center"/>
    </xf>
    <xf numFmtId="0" fontId="35" fillId="0" borderId="40" xfId="3" applyBorder="1">
      <alignment vertical="center"/>
    </xf>
    <xf numFmtId="0" fontId="13" fillId="0" borderId="39" xfId="3" applyFont="1" applyBorder="1">
      <alignment vertical="center"/>
    </xf>
    <xf numFmtId="0" fontId="26" fillId="0" borderId="39" xfId="3" applyFont="1" applyBorder="1">
      <alignment vertical="center"/>
    </xf>
    <xf numFmtId="0" fontId="54" fillId="16" borderId="57" xfId="3" applyFont="1" applyFill="1" applyBorder="1">
      <alignment vertical="center"/>
    </xf>
    <xf numFmtId="0" fontId="54" fillId="16" borderId="58" xfId="3" applyFont="1" applyFill="1" applyBorder="1">
      <alignment vertical="center"/>
    </xf>
    <xf numFmtId="0" fontId="10" fillId="0" borderId="70" xfId="3" applyFont="1" applyBorder="1">
      <alignment vertical="center"/>
    </xf>
    <xf numFmtId="0" fontId="35" fillId="0" borderId="71" xfId="3" applyBorder="1">
      <alignment vertical="center"/>
    </xf>
    <xf numFmtId="0" fontId="60" fillId="13" borderId="9" xfId="3" applyFont="1" applyFill="1" applyBorder="1">
      <alignment vertical="center"/>
    </xf>
    <xf numFmtId="0" fontId="60" fillId="13" borderId="67" xfId="3" applyFont="1" applyFill="1" applyBorder="1">
      <alignment vertical="center"/>
    </xf>
    <xf numFmtId="0" fontId="59" fillId="13" borderId="22" xfId="3" applyFont="1" applyFill="1" applyBorder="1">
      <alignment vertical="center"/>
    </xf>
    <xf numFmtId="0" fontId="59" fillId="13" borderId="66" xfId="3" applyFont="1" applyFill="1" applyBorder="1">
      <alignment vertical="center"/>
    </xf>
    <xf numFmtId="0" fontId="62" fillId="0" borderId="34" xfId="3" applyFont="1" applyFill="1" applyBorder="1" applyAlignment="1">
      <alignment vertical="center" wrapText="1"/>
    </xf>
  </cellXfs>
  <cellStyles count="4">
    <cellStyle name="標準" xfId="0" builtinId="0"/>
    <cellStyle name="標準 2" xfId="3" xr:uid="{00000000-0005-0000-0000-000001000000}"/>
    <cellStyle name="標準_Sheet1" xfId="1" xr:uid="{00000000-0005-0000-0000-000002000000}"/>
    <cellStyle name="標準_朝練2002年度b" xfId="2" xr:uid="{00000000-0005-0000-0000-000003000000}"/>
  </cellStyles>
  <dxfs count="5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66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triangl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triangl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52"/>
    <pageSetUpPr fitToPage="1"/>
  </sheetPr>
  <dimension ref="A1:CC130"/>
  <sheetViews>
    <sheetView showGridLines="0" zoomScale="75" zoomScaleNormal="75" workbookViewId="0">
      <pane xSplit="4" ySplit="5" topLeftCell="E12" activePane="bottomRight" state="frozen"/>
      <selection pane="topRight" activeCell="E1" sqref="E1"/>
      <selection pane="bottomLeft" activeCell="A6" sqref="A6"/>
      <selection pane="bottomRight" activeCell="BD119" sqref="BD119"/>
    </sheetView>
  </sheetViews>
  <sheetFormatPr defaultColWidth="9" defaultRowHeight="13.2" outlineLevelRow="1" outlineLevelCol="1" x14ac:dyDescent="0.2"/>
  <cols>
    <col min="1" max="1" width="8.109375" style="2" customWidth="1"/>
    <col min="2" max="2" width="5" style="24" bestFit="1" customWidth="1"/>
    <col min="3" max="3" width="12.33203125" style="103" customWidth="1"/>
    <col min="4" max="4" width="7" style="2" bestFit="1" customWidth="1"/>
    <col min="5" max="14" width="3.88671875" style="2" customWidth="1"/>
    <col min="15" max="15" width="3.88671875" style="2" hidden="1" customWidth="1" outlineLevel="1"/>
    <col min="16" max="16" width="3.88671875" style="2" customWidth="1" collapsed="1"/>
    <col min="17" max="19" width="3.88671875" style="2" customWidth="1"/>
    <col min="20" max="20" width="3.88671875" style="2" hidden="1" customWidth="1" outlineLevel="1"/>
    <col min="21" max="21" width="3.88671875" style="2" customWidth="1" collapsed="1"/>
    <col min="22" max="25" width="3.88671875" style="2" customWidth="1"/>
    <col min="26" max="27" width="3.88671875" style="2" hidden="1" customWidth="1" outlineLevel="1"/>
    <col min="28" max="28" width="3.88671875" style="2" customWidth="1" collapsed="1"/>
    <col min="29" max="49" width="3.88671875" style="2" customWidth="1"/>
    <col min="50" max="50" width="3.88671875" style="2" hidden="1" customWidth="1"/>
    <col min="51" max="55" width="3.88671875" style="2" hidden="1" customWidth="1" outlineLevel="1"/>
    <col min="56" max="56" width="3.88671875" style="2" customWidth="1" collapsed="1"/>
    <col min="57" max="57" width="3.88671875" style="2" hidden="1" customWidth="1" outlineLevel="1"/>
    <col min="58" max="58" width="3.88671875" style="2" customWidth="1" collapsed="1"/>
    <col min="59" max="59" width="3.88671875" style="2" hidden="1" customWidth="1"/>
    <col min="60" max="61" width="3.88671875" style="2" customWidth="1"/>
    <col min="62" max="62" width="3.88671875" style="2" hidden="1" customWidth="1" outlineLevel="1" collapsed="1"/>
    <col min="63" max="63" width="3.88671875" style="2" hidden="1" customWidth="1" outlineLevel="1"/>
    <col min="64" max="64" width="3.88671875" style="2" customWidth="1" collapsed="1"/>
    <col min="65" max="68" width="3.88671875" style="2" customWidth="1"/>
    <col min="69" max="70" width="3.88671875" style="2" hidden="1" customWidth="1" outlineLevel="1"/>
    <col min="71" max="71" width="3.88671875" style="2" customWidth="1" collapsed="1"/>
    <col min="72" max="72" width="3.88671875" style="2" customWidth="1"/>
    <col min="73" max="73" width="3.88671875" style="2" hidden="1" customWidth="1" outlineLevel="1" collapsed="1"/>
    <col min="74" max="74" width="3.88671875" style="2" hidden="1" customWidth="1" outlineLevel="1"/>
    <col min="75" max="75" width="3.88671875" style="2" customWidth="1" collapsed="1"/>
    <col min="76" max="77" width="3.88671875" style="2" hidden="1" customWidth="1" outlineLevel="1"/>
    <col min="78" max="78" width="3.88671875" style="2" hidden="1" customWidth="1" collapsed="1"/>
    <col min="79" max="79" width="3.88671875" style="2" hidden="1" customWidth="1" outlineLevel="1"/>
    <col min="80" max="80" width="3.88671875" style="2" customWidth="1" collapsed="1"/>
    <col min="81" max="16384" width="9" style="2"/>
  </cols>
  <sheetData>
    <row r="1" spans="1:81" ht="16.2" x14ac:dyDescent="0.2">
      <c r="A1" s="6" t="s">
        <v>7</v>
      </c>
      <c r="B1" s="155">
        <f ca="1">TODAY()</f>
        <v>44518</v>
      </c>
      <c r="C1" s="155"/>
      <c r="D1" s="155"/>
    </row>
    <row r="2" spans="1:81" ht="21.6" thickBot="1" x14ac:dyDescent="0.25">
      <c r="A2" s="4" t="s">
        <v>133</v>
      </c>
      <c r="B2" s="23"/>
      <c r="C2" s="102"/>
      <c r="D2" s="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J2" s="1"/>
      <c r="BK2" s="1"/>
      <c r="BL2" s="1"/>
      <c r="BM2" s="1"/>
      <c r="BN2" s="1"/>
      <c r="BO2" s="1"/>
      <c r="CB2" s="3"/>
    </row>
    <row r="3" spans="1:81" s="7" customFormat="1" ht="14.25" customHeight="1" x14ac:dyDescent="0.2">
      <c r="B3" s="156" t="s">
        <v>8</v>
      </c>
      <c r="C3" s="158" t="s">
        <v>4</v>
      </c>
      <c r="D3" s="160" t="s">
        <v>3</v>
      </c>
      <c r="E3" s="184" t="s">
        <v>1</v>
      </c>
      <c r="F3" s="184"/>
      <c r="G3" s="184"/>
      <c r="H3" s="184"/>
      <c r="I3" s="184"/>
      <c r="J3" s="184"/>
      <c r="K3" s="184"/>
      <c r="L3" s="184"/>
      <c r="M3" s="149" t="s">
        <v>2</v>
      </c>
      <c r="N3" s="149"/>
      <c r="O3" s="149"/>
      <c r="P3" s="149"/>
      <c r="Q3" s="149"/>
      <c r="R3" s="149"/>
      <c r="S3" s="149"/>
      <c r="T3" s="189"/>
      <c r="U3" s="189"/>
      <c r="V3" s="148" t="s">
        <v>0</v>
      </c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85" t="s">
        <v>6</v>
      </c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7"/>
      <c r="AS3" s="175" t="s">
        <v>102</v>
      </c>
      <c r="AT3" s="176"/>
      <c r="AU3" s="176"/>
      <c r="AV3" s="176"/>
      <c r="AW3" s="177"/>
      <c r="AX3" s="150" t="s">
        <v>35</v>
      </c>
      <c r="AY3" s="151"/>
      <c r="AZ3" s="151"/>
      <c r="BA3" s="151"/>
      <c r="BB3" s="151"/>
      <c r="BC3" s="152"/>
      <c r="BD3" s="188" t="s">
        <v>101</v>
      </c>
      <c r="BE3" s="188"/>
      <c r="BF3" s="106" t="s">
        <v>64</v>
      </c>
      <c r="BG3" s="78"/>
      <c r="BH3" s="169" t="s">
        <v>130</v>
      </c>
      <c r="BI3" s="170"/>
      <c r="BJ3" s="166" t="s">
        <v>63</v>
      </c>
      <c r="BK3" s="167"/>
      <c r="BL3" s="167"/>
      <c r="BM3" s="167"/>
      <c r="BN3" s="167"/>
      <c r="BO3" s="167"/>
      <c r="BP3" s="167"/>
      <c r="BQ3" s="167"/>
      <c r="BR3" s="167"/>
      <c r="BS3" s="167"/>
      <c r="BT3" s="167"/>
      <c r="BU3" s="167"/>
      <c r="BV3" s="167"/>
      <c r="BW3" s="167"/>
      <c r="BX3" s="167"/>
      <c r="BY3" s="167"/>
      <c r="BZ3" s="167"/>
      <c r="CA3" s="167"/>
      <c r="CB3" s="168"/>
      <c r="CC3" s="16"/>
    </row>
    <row r="4" spans="1:81" s="17" customFormat="1" ht="150" customHeight="1" thickBot="1" x14ac:dyDescent="0.25">
      <c r="B4" s="157"/>
      <c r="C4" s="159"/>
      <c r="D4" s="161"/>
      <c r="E4" s="76" t="s">
        <v>9</v>
      </c>
      <c r="F4" s="76" t="s">
        <v>56</v>
      </c>
      <c r="G4" s="76" t="s">
        <v>55</v>
      </c>
      <c r="H4" s="76" t="s">
        <v>16</v>
      </c>
      <c r="I4" s="76" t="s">
        <v>42</v>
      </c>
      <c r="J4" s="76" t="s">
        <v>23</v>
      </c>
      <c r="K4" s="76" t="s">
        <v>104</v>
      </c>
      <c r="L4" s="76" t="s">
        <v>65</v>
      </c>
      <c r="M4" s="22" t="s">
        <v>10</v>
      </c>
      <c r="N4" s="22" t="s">
        <v>38</v>
      </c>
      <c r="O4" s="22" t="s">
        <v>60</v>
      </c>
      <c r="P4" s="22" t="s">
        <v>21</v>
      </c>
      <c r="Q4" s="22" t="s">
        <v>22</v>
      </c>
      <c r="R4" s="22" t="s">
        <v>57</v>
      </c>
      <c r="S4" s="22" t="s">
        <v>32</v>
      </c>
      <c r="T4" s="46" t="s">
        <v>87</v>
      </c>
      <c r="U4" s="79" t="s">
        <v>105</v>
      </c>
      <c r="V4" s="66" t="s">
        <v>103</v>
      </c>
      <c r="W4" s="66" t="s">
        <v>74</v>
      </c>
      <c r="X4" s="66" t="s">
        <v>73</v>
      </c>
      <c r="Y4" s="66" t="s">
        <v>61</v>
      </c>
      <c r="Z4" s="66" t="s">
        <v>83</v>
      </c>
      <c r="AA4" s="66" t="s">
        <v>131</v>
      </c>
      <c r="AB4" s="66" t="s">
        <v>163</v>
      </c>
      <c r="AC4" s="66" t="s">
        <v>107</v>
      </c>
      <c r="AD4" s="66" t="s">
        <v>88</v>
      </c>
      <c r="AE4" s="66" t="s">
        <v>106</v>
      </c>
      <c r="AF4" s="66" t="s">
        <v>85</v>
      </c>
      <c r="AG4" s="84" t="s">
        <v>81</v>
      </c>
      <c r="AH4" s="84" t="s">
        <v>89</v>
      </c>
      <c r="AI4" s="84" t="s">
        <v>82</v>
      </c>
      <c r="AJ4" s="84" t="s">
        <v>117</v>
      </c>
      <c r="AK4" s="84" t="s">
        <v>115</v>
      </c>
      <c r="AL4" s="84" t="s">
        <v>116</v>
      </c>
      <c r="AM4" s="84" t="s">
        <v>132</v>
      </c>
      <c r="AN4" s="84" t="s">
        <v>111</v>
      </c>
      <c r="AO4" s="84" t="s">
        <v>129</v>
      </c>
      <c r="AP4" s="84" t="s">
        <v>112</v>
      </c>
      <c r="AQ4" s="84" t="s">
        <v>113</v>
      </c>
      <c r="AR4" s="84" t="s">
        <v>108</v>
      </c>
      <c r="AS4" s="99" t="s">
        <v>114</v>
      </c>
      <c r="AT4" s="99" t="s">
        <v>110</v>
      </c>
      <c r="AU4" s="99" t="s">
        <v>166</v>
      </c>
      <c r="AV4" s="99" t="s">
        <v>185</v>
      </c>
      <c r="AW4" s="99" t="s">
        <v>158</v>
      </c>
      <c r="AX4" s="67" t="s">
        <v>69</v>
      </c>
      <c r="AY4" s="67" t="s">
        <v>37</v>
      </c>
      <c r="AZ4" s="67" t="s">
        <v>86</v>
      </c>
      <c r="BA4" s="67" t="s">
        <v>84</v>
      </c>
      <c r="BB4" s="67" t="s">
        <v>79</v>
      </c>
      <c r="BC4" s="67" t="s">
        <v>80</v>
      </c>
      <c r="BD4" s="19" t="s">
        <v>177</v>
      </c>
      <c r="BE4" s="19"/>
      <c r="BF4" s="86"/>
      <c r="BG4" s="77" t="s">
        <v>34</v>
      </c>
      <c r="BH4" s="101" t="s">
        <v>128</v>
      </c>
      <c r="BI4" s="101" t="s">
        <v>150</v>
      </c>
      <c r="BJ4" s="77" t="s">
        <v>72</v>
      </c>
      <c r="BK4" s="77" t="s">
        <v>71</v>
      </c>
      <c r="BL4" s="77" t="s">
        <v>187</v>
      </c>
      <c r="BM4" s="77" t="s">
        <v>186</v>
      </c>
      <c r="BN4" s="77" t="s">
        <v>159</v>
      </c>
      <c r="BO4" s="77" t="s">
        <v>160</v>
      </c>
      <c r="BP4" s="77" t="s">
        <v>75</v>
      </c>
      <c r="BQ4" s="77" t="s">
        <v>75</v>
      </c>
      <c r="BR4" s="77" t="s">
        <v>168</v>
      </c>
      <c r="BS4" s="77" t="s">
        <v>164</v>
      </c>
      <c r="BT4" s="77" t="s">
        <v>109</v>
      </c>
      <c r="BU4" s="77" t="s">
        <v>59</v>
      </c>
      <c r="BV4" s="77" t="s">
        <v>70</v>
      </c>
      <c r="BW4" s="77" t="s">
        <v>11</v>
      </c>
      <c r="BX4" s="77" t="s">
        <v>47</v>
      </c>
      <c r="BY4" s="77" t="s">
        <v>19</v>
      </c>
      <c r="BZ4" s="77" t="s">
        <v>12</v>
      </c>
      <c r="CA4" s="77" t="s">
        <v>13</v>
      </c>
      <c r="CB4" s="21" t="s">
        <v>14</v>
      </c>
      <c r="CC4" s="18"/>
    </row>
    <row r="5" spans="1:81" ht="33" customHeight="1" thickBot="1" x14ac:dyDescent="0.25">
      <c r="A5" s="105" t="s">
        <v>152</v>
      </c>
      <c r="B5" s="173" t="s">
        <v>169</v>
      </c>
      <c r="C5" s="174"/>
      <c r="D5" s="174"/>
      <c r="E5" s="109">
        <f t="shared" ref="E5:AJ5" si="0">E88+E105+E73+E33+E53+E13</f>
        <v>2.5</v>
      </c>
      <c r="F5" s="109">
        <f t="shared" si="0"/>
        <v>0</v>
      </c>
      <c r="G5" s="109">
        <f t="shared" si="0"/>
        <v>52.5</v>
      </c>
      <c r="H5" s="109">
        <f t="shared" si="0"/>
        <v>40.75</v>
      </c>
      <c r="I5" s="109">
        <f t="shared" si="0"/>
        <v>30</v>
      </c>
      <c r="J5" s="109">
        <f t="shared" si="0"/>
        <v>36.25</v>
      </c>
      <c r="K5" s="109">
        <f t="shared" si="0"/>
        <v>21.25</v>
      </c>
      <c r="L5" s="109">
        <f t="shared" si="0"/>
        <v>18</v>
      </c>
      <c r="M5" s="109">
        <f t="shared" si="0"/>
        <v>46</v>
      </c>
      <c r="N5" s="109">
        <f t="shared" si="0"/>
        <v>77.5</v>
      </c>
      <c r="O5" s="109">
        <f t="shared" si="0"/>
        <v>0</v>
      </c>
      <c r="P5" s="109">
        <f t="shared" si="0"/>
        <v>50</v>
      </c>
      <c r="Q5" s="109">
        <f t="shared" si="0"/>
        <v>60.75</v>
      </c>
      <c r="R5" s="109">
        <f t="shared" si="0"/>
        <v>125</v>
      </c>
      <c r="S5" s="109">
        <f t="shared" si="0"/>
        <v>0</v>
      </c>
      <c r="T5" s="109">
        <f t="shared" si="0"/>
        <v>0</v>
      </c>
      <c r="U5" s="109">
        <f t="shared" si="0"/>
        <v>34.5</v>
      </c>
      <c r="V5" s="109">
        <f t="shared" si="0"/>
        <v>63</v>
      </c>
      <c r="W5" s="109">
        <f t="shared" si="0"/>
        <v>13.5</v>
      </c>
      <c r="X5" s="109">
        <f t="shared" si="0"/>
        <v>12.5</v>
      </c>
      <c r="Y5" s="109">
        <f t="shared" si="0"/>
        <v>17.25</v>
      </c>
      <c r="Z5" s="109">
        <f t="shared" si="0"/>
        <v>0</v>
      </c>
      <c r="AA5" s="109">
        <f t="shared" si="0"/>
        <v>0</v>
      </c>
      <c r="AB5" s="109">
        <f t="shared" si="0"/>
        <v>73</v>
      </c>
      <c r="AC5" s="109">
        <f t="shared" si="0"/>
        <v>15.75</v>
      </c>
      <c r="AD5" s="109">
        <f t="shared" si="0"/>
        <v>9.5</v>
      </c>
      <c r="AE5" s="109">
        <f t="shared" si="0"/>
        <v>68.25</v>
      </c>
      <c r="AF5" s="109">
        <f t="shared" si="0"/>
        <v>0</v>
      </c>
      <c r="AG5" s="109">
        <f t="shared" si="0"/>
        <v>34.75</v>
      </c>
      <c r="AH5" s="109">
        <f t="shared" si="0"/>
        <v>38.25</v>
      </c>
      <c r="AI5" s="109">
        <f t="shared" si="0"/>
        <v>0</v>
      </c>
      <c r="AJ5" s="109">
        <f t="shared" si="0"/>
        <v>73.25</v>
      </c>
      <c r="AK5" s="109">
        <f t="shared" ref="AK5:BS5" si="1">AK88+AK105+AK73+AK33+AK53+AK13</f>
        <v>5</v>
      </c>
      <c r="AL5" s="109">
        <f t="shared" si="1"/>
        <v>0</v>
      </c>
      <c r="AM5" s="109">
        <f t="shared" si="1"/>
        <v>14.25</v>
      </c>
      <c r="AN5" s="109">
        <f t="shared" si="1"/>
        <v>0</v>
      </c>
      <c r="AO5" s="109">
        <f t="shared" si="1"/>
        <v>2</v>
      </c>
      <c r="AP5" s="109">
        <f t="shared" si="1"/>
        <v>100.25</v>
      </c>
      <c r="AQ5" s="109">
        <f t="shared" si="1"/>
        <v>16.5</v>
      </c>
      <c r="AR5" s="109">
        <f t="shared" si="1"/>
        <v>77.5</v>
      </c>
      <c r="AS5" s="109">
        <f t="shared" si="1"/>
        <v>27</v>
      </c>
      <c r="AT5" s="109">
        <f t="shared" si="1"/>
        <v>67.5</v>
      </c>
      <c r="AU5" s="109">
        <f t="shared" si="1"/>
        <v>9.25</v>
      </c>
      <c r="AV5" s="109">
        <f t="shared" ref="AV5" si="2">AV88+AV105+AV73+AV33+AV53+AV13</f>
        <v>3.25</v>
      </c>
      <c r="AW5" s="109">
        <f t="shared" si="1"/>
        <v>7</v>
      </c>
      <c r="AX5" s="109">
        <f t="shared" si="1"/>
        <v>0</v>
      </c>
      <c r="AY5" s="109">
        <f t="shared" si="1"/>
        <v>0</v>
      </c>
      <c r="AZ5" s="109">
        <f t="shared" si="1"/>
        <v>0</v>
      </c>
      <c r="BA5" s="109">
        <f t="shared" si="1"/>
        <v>0</v>
      </c>
      <c r="BB5" s="109">
        <f t="shared" si="1"/>
        <v>0</v>
      </c>
      <c r="BC5" s="109">
        <f t="shared" si="1"/>
        <v>0</v>
      </c>
      <c r="BD5" s="109">
        <f t="shared" si="1"/>
        <v>2</v>
      </c>
      <c r="BE5" s="109">
        <f t="shared" si="1"/>
        <v>0</v>
      </c>
      <c r="BF5" s="109">
        <f t="shared" si="1"/>
        <v>0</v>
      </c>
      <c r="BG5" s="109">
        <f t="shared" si="1"/>
        <v>0</v>
      </c>
      <c r="BH5" s="109">
        <f t="shared" si="1"/>
        <v>18</v>
      </c>
      <c r="BI5" s="109">
        <f t="shared" si="1"/>
        <v>1</v>
      </c>
      <c r="BJ5" s="109">
        <f t="shared" si="1"/>
        <v>0</v>
      </c>
      <c r="BK5" s="109">
        <f t="shared" si="1"/>
        <v>0</v>
      </c>
      <c r="BL5" s="109">
        <f t="shared" ref="BL5" si="3">BL88+BL105+BL73+BL33+BL53+BL13</f>
        <v>1</v>
      </c>
      <c r="BM5" s="109">
        <f>BM88+BM105+BM73+BM33+BM53+BM13</f>
        <v>2</v>
      </c>
      <c r="BN5" s="109">
        <f t="shared" si="1"/>
        <v>3</v>
      </c>
      <c r="BO5" s="109">
        <f t="shared" si="1"/>
        <v>3</v>
      </c>
      <c r="BP5" s="109">
        <f t="shared" si="1"/>
        <v>3</v>
      </c>
      <c r="BQ5" s="109">
        <f t="shared" si="1"/>
        <v>0</v>
      </c>
      <c r="BR5" s="109">
        <f t="shared" si="1"/>
        <v>1</v>
      </c>
      <c r="BS5" s="109">
        <f t="shared" si="1"/>
        <v>9</v>
      </c>
      <c r="BT5" s="109">
        <f t="shared" ref="BT5:CB5" si="4">BT88+BT105+BT73+BT33+BT53+BT13</f>
        <v>0</v>
      </c>
      <c r="BU5" s="109">
        <f t="shared" si="4"/>
        <v>0</v>
      </c>
      <c r="BV5" s="109">
        <f t="shared" si="4"/>
        <v>0</v>
      </c>
      <c r="BW5" s="109">
        <f t="shared" si="4"/>
        <v>40</v>
      </c>
      <c r="BX5" s="109">
        <f t="shared" si="4"/>
        <v>0</v>
      </c>
      <c r="BY5" s="109">
        <f t="shared" si="4"/>
        <v>0</v>
      </c>
      <c r="BZ5" s="109">
        <f t="shared" si="4"/>
        <v>0</v>
      </c>
      <c r="CA5" s="110">
        <f t="shared" si="4"/>
        <v>0</v>
      </c>
      <c r="CB5" s="110">
        <f t="shared" si="4"/>
        <v>106</v>
      </c>
    </row>
    <row r="6" spans="1:81" s="29" customFormat="1" ht="18" customHeight="1" thickBot="1" x14ac:dyDescent="0.25">
      <c r="A6" s="26" t="s">
        <v>5</v>
      </c>
      <c r="B6" s="171" t="s">
        <v>15</v>
      </c>
      <c r="C6" s="172"/>
      <c r="D6" s="85">
        <f t="shared" ref="D6:AI6" si="5">D88+D105+D73+D33+D53+D13+D12</f>
        <v>1060</v>
      </c>
      <c r="E6" s="27">
        <f t="shared" si="5"/>
        <v>6.5</v>
      </c>
      <c r="F6" s="27">
        <f t="shared" si="5"/>
        <v>10</v>
      </c>
      <c r="G6" s="27">
        <f t="shared" si="5"/>
        <v>64.5</v>
      </c>
      <c r="H6" s="27">
        <f t="shared" si="5"/>
        <v>51.75</v>
      </c>
      <c r="I6" s="27">
        <f t="shared" si="5"/>
        <v>38</v>
      </c>
      <c r="J6" s="27">
        <f t="shared" si="5"/>
        <v>46.25</v>
      </c>
      <c r="K6" s="27">
        <f t="shared" si="5"/>
        <v>60.25</v>
      </c>
      <c r="L6" s="27">
        <f t="shared" si="5"/>
        <v>53</v>
      </c>
      <c r="M6" s="27">
        <f t="shared" si="5"/>
        <v>94</v>
      </c>
      <c r="N6" s="27">
        <f t="shared" si="5"/>
        <v>88.5</v>
      </c>
      <c r="O6" s="27">
        <f t="shared" si="5"/>
        <v>0</v>
      </c>
      <c r="P6" s="27">
        <f t="shared" si="5"/>
        <v>75</v>
      </c>
      <c r="Q6" s="27">
        <f t="shared" si="5"/>
        <v>73.75</v>
      </c>
      <c r="R6" s="27">
        <f t="shared" si="5"/>
        <v>137</v>
      </c>
      <c r="S6" s="27">
        <f t="shared" si="5"/>
        <v>4</v>
      </c>
      <c r="T6" s="27">
        <f t="shared" si="5"/>
        <v>0</v>
      </c>
      <c r="U6" s="27">
        <f t="shared" si="5"/>
        <v>58.5</v>
      </c>
      <c r="V6" s="27">
        <f t="shared" si="5"/>
        <v>70</v>
      </c>
      <c r="W6" s="27">
        <f t="shared" si="5"/>
        <v>20.5</v>
      </c>
      <c r="X6" s="27">
        <f t="shared" si="5"/>
        <v>51.5</v>
      </c>
      <c r="Y6" s="27">
        <f t="shared" si="5"/>
        <v>24.25</v>
      </c>
      <c r="Z6" s="27">
        <f t="shared" si="5"/>
        <v>0</v>
      </c>
      <c r="AA6" s="27">
        <f t="shared" si="5"/>
        <v>1</v>
      </c>
      <c r="AB6" s="27">
        <f t="shared" si="5"/>
        <v>75</v>
      </c>
      <c r="AC6" s="27">
        <f t="shared" si="5"/>
        <v>21.75</v>
      </c>
      <c r="AD6" s="27">
        <f t="shared" si="5"/>
        <v>57.5</v>
      </c>
      <c r="AE6" s="27">
        <f t="shared" si="5"/>
        <v>93.25</v>
      </c>
      <c r="AF6" s="27">
        <f t="shared" si="5"/>
        <v>0</v>
      </c>
      <c r="AG6" s="27">
        <f t="shared" si="5"/>
        <v>58.75</v>
      </c>
      <c r="AH6" s="27">
        <f t="shared" si="5"/>
        <v>59.25</v>
      </c>
      <c r="AI6" s="27">
        <f t="shared" si="5"/>
        <v>0</v>
      </c>
      <c r="AJ6" s="27">
        <f t="shared" ref="AJ6:BR6" si="6">AJ88+AJ105+AJ73+AJ33+AJ53+AJ13+AJ12</f>
        <v>80.25</v>
      </c>
      <c r="AK6" s="27">
        <f t="shared" si="6"/>
        <v>8</v>
      </c>
      <c r="AL6" s="27">
        <f t="shared" si="6"/>
        <v>9</v>
      </c>
      <c r="AM6" s="27">
        <f t="shared" si="6"/>
        <v>19.25</v>
      </c>
      <c r="AN6" s="27">
        <f t="shared" si="6"/>
        <v>4</v>
      </c>
      <c r="AO6" s="27">
        <f t="shared" si="6"/>
        <v>5</v>
      </c>
      <c r="AP6" s="27">
        <f t="shared" si="6"/>
        <v>113.25</v>
      </c>
      <c r="AQ6" s="27">
        <f t="shared" si="6"/>
        <v>35.5</v>
      </c>
      <c r="AR6" s="27">
        <f t="shared" si="6"/>
        <v>107.5</v>
      </c>
      <c r="AS6" s="27">
        <f t="shared" si="6"/>
        <v>44</v>
      </c>
      <c r="AT6" s="27">
        <f t="shared" si="6"/>
        <v>87.5</v>
      </c>
      <c r="AU6" s="27">
        <f t="shared" si="6"/>
        <v>9.25</v>
      </c>
      <c r="AV6" s="27">
        <f t="shared" ref="AV6" si="7">AV88+AV105+AV73+AV33+AV53+AV13+AV12</f>
        <v>3.25</v>
      </c>
      <c r="AW6" s="27">
        <f t="shared" si="6"/>
        <v>7</v>
      </c>
      <c r="AX6" s="27">
        <f t="shared" si="6"/>
        <v>0</v>
      </c>
      <c r="AY6" s="27">
        <f t="shared" si="6"/>
        <v>0</v>
      </c>
      <c r="AZ6" s="27">
        <f t="shared" si="6"/>
        <v>0</v>
      </c>
      <c r="BA6" s="27">
        <f t="shared" si="6"/>
        <v>0</v>
      </c>
      <c r="BB6" s="27">
        <f t="shared" si="6"/>
        <v>0</v>
      </c>
      <c r="BC6" s="27">
        <f t="shared" si="6"/>
        <v>0</v>
      </c>
      <c r="BD6" s="27">
        <f t="shared" si="6"/>
        <v>2</v>
      </c>
      <c r="BE6" s="27">
        <f t="shared" si="6"/>
        <v>0</v>
      </c>
      <c r="BF6" s="27">
        <f t="shared" si="6"/>
        <v>0</v>
      </c>
      <c r="BG6" s="27">
        <f t="shared" si="6"/>
        <v>0</v>
      </c>
      <c r="BH6" s="27">
        <f t="shared" si="6"/>
        <v>23</v>
      </c>
      <c r="BI6" s="27">
        <f t="shared" si="6"/>
        <v>2</v>
      </c>
      <c r="BJ6" s="27">
        <f t="shared" si="6"/>
        <v>0</v>
      </c>
      <c r="BK6" s="27">
        <f t="shared" si="6"/>
        <v>0</v>
      </c>
      <c r="BL6" s="27">
        <f t="shared" ref="BL6" si="8">BL88+BL105+BL73+BL33+BL53+BL13+BL12</f>
        <v>2</v>
      </c>
      <c r="BM6" s="27">
        <f>BM88+BM105+BM73+BM33+BM53+BM13+BM12</f>
        <v>2</v>
      </c>
      <c r="BN6" s="27">
        <f t="shared" si="6"/>
        <v>3</v>
      </c>
      <c r="BO6" s="27">
        <f t="shared" si="6"/>
        <v>3</v>
      </c>
      <c r="BP6" s="27">
        <f t="shared" si="6"/>
        <v>3</v>
      </c>
      <c r="BQ6" s="27">
        <f t="shared" si="6"/>
        <v>1</v>
      </c>
      <c r="BR6" s="27">
        <f t="shared" si="6"/>
        <v>3</v>
      </c>
      <c r="BS6" s="27">
        <f t="shared" ref="BS6:CB6" si="9">BS88+BS105+BS73+BS33+BS53+BS13+BS12</f>
        <v>10</v>
      </c>
      <c r="BT6" s="27">
        <f t="shared" si="9"/>
        <v>0</v>
      </c>
      <c r="BU6" s="27">
        <f t="shared" si="9"/>
        <v>0</v>
      </c>
      <c r="BV6" s="27">
        <f t="shared" si="9"/>
        <v>0</v>
      </c>
      <c r="BW6" s="27">
        <f t="shared" si="9"/>
        <v>40</v>
      </c>
      <c r="BX6" s="27">
        <f t="shared" si="9"/>
        <v>0</v>
      </c>
      <c r="BY6" s="27">
        <f t="shared" si="9"/>
        <v>0</v>
      </c>
      <c r="BZ6" s="27">
        <f t="shared" si="9"/>
        <v>0</v>
      </c>
      <c r="CA6" s="27">
        <f t="shared" si="9"/>
        <v>0</v>
      </c>
      <c r="CB6" s="28">
        <f t="shared" si="9"/>
        <v>106</v>
      </c>
    </row>
    <row r="7" spans="1:81" ht="18" customHeight="1" x14ac:dyDescent="0.2">
      <c r="A7" s="82" t="s">
        <v>17</v>
      </c>
      <c r="B7" s="178" t="s">
        <v>67</v>
      </c>
      <c r="C7" s="179"/>
      <c r="D7" s="180"/>
      <c r="E7" s="113" t="str">
        <f t="shared" ref="E7:AN7" si="10">IF(E$6&gt;=50,"▲",IF(AND(E$6&gt;=30,E$6&lt;50),50-E$6,""))</f>
        <v/>
      </c>
      <c r="F7" s="113" t="str">
        <f t="shared" si="10"/>
        <v/>
      </c>
      <c r="G7" s="113" t="str">
        <f t="shared" si="10"/>
        <v>▲</v>
      </c>
      <c r="H7" s="113" t="str">
        <f t="shared" si="10"/>
        <v>▲</v>
      </c>
      <c r="I7" s="113">
        <f t="shared" si="10"/>
        <v>12</v>
      </c>
      <c r="J7" s="113">
        <f t="shared" si="10"/>
        <v>3.75</v>
      </c>
      <c r="K7" s="113" t="str">
        <f t="shared" si="10"/>
        <v>▲</v>
      </c>
      <c r="L7" s="113" t="str">
        <f t="shared" si="10"/>
        <v>▲</v>
      </c>
      <c r="M7" s="113" t="str">
        <f t="shared" si="10"/>
        <v>▲</v>
      </c>
      <c r="N7" s="113" t="str">
        <f t="shared" si="10"/>
        <v>▲</v>
      </c>
      <c r="O7" s="113" t="str">
        <f t="shared" si="10"/>
        <v/>
      </c>
      <c r="P7" s="113" t="str">
        <f t="shared" si="10"/>
        <v>▲</v>
      </c>
      <c r="Q7" s="113" t="str">
        <f t="shared" si="10"/>
        <v>▲</v>
      </c>
      <c r="R7" s="113" t="str">
        <f t="shared" si="10"/>
        <v>▲</v>
      </c>
      <c r="S7" s="113" t="str">
        <f t="shared" si="10"/>
        <v/>
      </c>
      <c r="T7" s="113" t="str">
        <f t="shared" si="10"/>
        <v/>
      </c>
      <c r="U7" s="113" t="str">
        <f t="shared" si="10"/>
        <v>▲</v>
      </c>
      <c r="V7" s="113" t="str">
        <f t="shared" si="10"/>
        <v>▲</v>
      </c>
      <c r="W7" s="113" t="str">
        <f t="shared" si="10"/>
        <v/>
      </c>
      <c r="X7" s="113" t="str">
        <f t="shared" si="10"/>
        <v>▲</v>
      </c>
      <c r="Y7" s="113" t="str">
        <f t="shared" si="10"/>
        <v/>
      </c>
      <c r="Z7" s="113" t="str">
        <f t="shared" si="10"/>
        <v/>
      </c>
      <c r="AA7" s="113" t="str">
        <f t="shared" si="10"/>
        <v/>
      </c>
      <c r="AB7" s="113" t="str">
        <f t="shared" si="10"/>
        <v>▲</v>
      </c>
      <c r="AC7" s="113" t="str">
        <f t="shared" si="10"/>
        <v/>
      </c>
      <c r="AD7" s="113" t="str">
        <f t="shared" si="10"/>
        <v>▲</v>
      </c>
      <c r="AE7" s="113" t="str">
        <f t="shared" si="10"/>
        <v>▲</v>
      </c>
      <c r="AF7" s="113" t="str">
        <f t="shared" si="10"/>
        <v/>
      </c>
      <c r="AG7" s="113" t="str">
        <f t="shared" si="10"/>
        <v>▲</v>
      </c>
      <c r="AH7" s="113" t="str">
        <f t="shared" si="10"/>
        <v>▲</v>
      </c>
      <c r="AI7" s="113" t="str">
        <f t="shared" si="10"/>
        <v/>
      </c>
      <c r="AJ7" s="113" t="str">
        <f t="shared" si="10"/>
        <v>▲</v>
      </c>
      <c r="AK7" s="113" t="str">
        <f t="shared" si="10"/>
        <v/>
      </c>
      <c r="AL7" s="113" t="str">
        <f t="shared" si="10"/>
        <v/>
      </c>
      <c r="AM7" s="113" t="str">
        <f t="shared" si="10"/>
        <v/>
      </c>
      <c r="AN7" s="113" t="str">
        <f t="shared" si="10"/>
        <v/>
      </c>
      <c r="AO7" s="113"/>
      <c r="AP7" s="113" t="str">
        <f t="shared" ref="AP7:CB7" si="11">IF(AP$6&gt;=50,"▲",IF(AND(AP$6&gt;=30,AP$6&lt;50),50-AP$6,""))</f>
        <v>▲</v>
      </c>
      <c r="AQ7" s="113">
        <f t="shared" si="11"/>
        <v>14.5</v>
      </c>
      <c r="AR7" s="113" t="str">
        <f t="shared" si="11"/>
        <v>▲</v>
      </c>
      <c r="AS7" s="113">
        <f t="shared" si="11"/>
        <v>6</v>
      </c>
      <c r="AT7" s="113" t="str">
        <f t="shared" si="11"/>
        <v>▲</v>
      </c>
      <c r="AU7" s="113" t="str">
        <f t="shared" si="11"/>
        <v/>
      </c>
      <c r="AV7" s="113" t="str">
        <f t="shared" si="11"/>
        <v/>
      </c>
      <c r="AW7" s="113" t="str">
        <f t="shared" si="11"/>
        <v/>
      </c>
      <c r="AX7" s="113" t="str">
        <f t="shared" si="11"/>
        <v/>
      </c>
      <c r="AY7" s="113" t="str">
        <f t="shared" si="11"/>
        <v/>
      </c>
      <c r="AZ7" s="113" t="str">
        <f t="shared" si="11"/>
        <v/>
      </c>
      <c r="BA7" s="113" t="str">
        <f t="shared" si="11"/>
        <v/>
      </c>
      <c r="BB7" s="113" t="str">
        <f t="shared" si="11"/>
        <v/>
      </c>
      <c r="BC7" s="113" t="str">
        <f t="shared" si="11"/>
        <v/>
      </c>
      <c r="BD7" s="113" t="str">
        <f t="shared" si="11"/>
        <v/>
      </c>
      <c r="BE7" s="113" t="str">
        <f t="shared" si="11"/>
        <v/>
      </c>
      <c r="BF7" s="113" t="str">
        <f t="shared" si="11"/>
        <v/>
      </c>
      <c r="BG7" s="113" t="str">
        <f t="shared" si="11"/>
        <v/>
      </c>
      <c r="BH7" s="113" t="str">
        <f t="shared" si="11"/>
        <v/>
      </c>
      <c r="BI7" s="113" t="str">
        <f t="shared" si="11"/>
        <v/>
      </c>
      <c r="BJ7" s="113" t="str">
        <f t="shared" si="11"/>
        <v/>
      </c>
      <c r="BK7" s="113" t="str">
        <f t="shared" si="11"/>
        <v/>
      </c>
      <c r="BL7" s="113" t="str">
        <f t="shared" si="11"/>
        <v/>
      </c>
      <c r="BM7" s="113" t="str">
        <f>IF(BM$6&gt;=50,"▲",IF(AND(BM$6&gt;=30,BM$6&lt;50),50-BM$6,""))</f>
        <v/>
      </c>
      <c r="BN7" s="113" t="str">
        <f t="shared" si="11"/>
        <v/>
      </c>
      <c r="BO7" s="113" t="str">
        <f t="shared" si="11"/>
        <v/>
      </c>
      <c r="BP7" s="113" t="str">
        <f t="shared" si="11"/>
        <v/>
      </c>
      <c r="BQ7" s="113" t="str">
        <f t="shared" si="11"/>
        <v/>
      </c>
      <c r="BR7" s="113" t="str">
        <f t="shared" si="11"/>
        <v/>
      </c>
      <c r="BS7" s="113" t="str">
        <f t="shared" si="11"/>
        <v/>
      </c>
      <c r="BT7" s="113" t="str">
        <f t="shared" si="11"/>
        <v/>
      </c>
      <c r="BU7" s="113" t="str">
        <f t="shared" si="11"/>
        <v/>
      </c>
      <c r="BV7" s="113" t="str">
        <f t="shared" si="11"/>
        <v/>
      </c>
      <c r="BW7" s="113">
        <f t="shared" si="11"/>
        <v>10</v>
      </c>
      <c r="BX7" s="113" t="str">
        <f t="shared" si="11"/>
        <v/>
      </c>
      <c r="BY7" s="113" t="str">
        <f t="shared" si="11"/>
        <v/>
      </c>
      <c r="BZ7" s="113" t="str">
        <f t="shared" si="11"/>
        <v/>
      </c>
      <c r="CA7" s="113" t="str">
        <f t="shared" si="11"/>
        <v/>
      </c>
      <c r="CB7" s="114" t="str">
        <f t="shared" si="11"/>
        <v>▲</v>
      </c>
    </row>
    <row r="8" spans="1:81" ht="18" customHeight="1" x14ac:dyDescent="0.2">
      <c r="A8" s="83" t="s">
        <v>18</v>
      </c>
      <c r="B8" s="181" t="s">
        <v>161</v>
      </c>
      <c r="C8" s="182"/>
      <c r="D8" s="183"/>
      <c r="E8" s="115" t="str">
        <f t="shared" ref="E8:AK8" si="12">IF(E$6&gt;=80,"■",IF(AND(E$6&gt;=50,E$6&lt;80),80-E$6,""))</f>
        <v/>
      </c>
      <c r="F8" s="115" t="str">
        <f t="shared" si="12"/>
        <v/>
      </c>
      <c r="G8" s="115">
        <f t="shared" si="12"/>
        <v>15.5</v>
      </c>
      <c r="H8" s="115">
        <f t="shared" si="12"/>
        <v>28.25</v>
      </c>
      <c r="I8" s="115" t="str">
        <f t="shared" si="12"/>
        <v/>
      </c>
      <c r="J8" s="115" t="str">
        <f t="shared" si="12"/>
        <v/>
      </c>
      <c r="K8" s="115">
        <f t="shared" si="12"/>
        <v>19.75</v>
      </c>
      <c r="L8" s="115">
        <f t="shared" si="12"/>
        <v>27</v>
      </c>
      <c r="M8" s="115" t="str">
        <f t="shared" si="12"/>
        <v>■</v>
      </c>
      <c r="N8" s="115" t="str">
        <f t="shared" si="12"/>
        <v>■</v>
      </c>
      <c r="O8" s="115" t="str">
        <f t="shared" si="12"/>
        <v/>
      </c>
      <c r="P8" s="115">
        <f t="shared" si="12"/>
        <v>5</v>
      </c>
      <c r="Q8" s="115">
        <f t="shared" si="12"/>
        <v>6.25</v>
      </c>
      <c r="R8" s="115" t="str">
        <f t="shared" si="12"/>
        <v>■</v>
      </c>
      <c r="S8" s="115" t="str">
        <f t="shared" si="12"/>
        <v/>
      </c>
      <c r="T8" s="115" t="str">
        <f t="shared" si="12"/>
        <v/>
      </c>
      <c r="U8" s="115">
        <f t="shared" si="12"/>
        <v>21.5</v>
      </c>
      <c r="V8" s="115">
        <f t="shared" si="12"/>
        <v>10</v>
      </c>
      <c r="W8" s="115" t="str">
        <f t="shared" si="12"/>
        <v/>
      </c>
      <c r="X8" s="115">
        <f t="shared" si="12"/>
        <v>28.5</v>
      </c>
      <c r="Y8" s="115" t="str">
        <f t="shared" si="12"/>
        <v/>
      </c>
      <c r="Z8" s="115" t="str">
        <f t="shared" si="12"/>
        <v/>
      </c>
      <c r="AA8" s="115" t="str">
        <f t="shared" si="12"/>
        <v/>
      </c>
      <c r="AB8" s="115">
        <f t="shared" si="12"/>
        <v>5</v>
      </c>
      <c r="AC8" s="115" t="str">
        <f t="shared" si="12"/>
        <v/>
      </c>
      <c r="AD8" s="115">
        <f t="shared" si="12"/>
        <v>22.5</v>
      </c>
      <c r="AE8" s="115" t="str">
        <f t="shared" si="12"/>
        <v>■</v>
      </c>
      <c r="AF8" s="115" t="str">
        <f t="shared" si="12"/>
        <v/>
      </c>
      <c r="AG8" s="115">
        <f t="shared" si="12"/>
        <v>21.25</v>
      </c>
      <c r="AH8" s="115">
        <f t="shared" si="12"/>
        <v>20.75</v>
      </c>
      <c r="AI8" s="115" t="str">
        <f t="shared" si="12"/>
        <v/>
      </c>
      <c r="AJ8" s="115" t="str">
        <f t="shared" si="12"/>
        <v>■</v>
      </c>
      <c r="AK8" s="115" t="str">
        <f t="shared" si="12"/>
        <v/>
      </c>
      <c r="AL8" s="115" t="str">
        <f t="shared" ref="AL8:BV8" si="13">IF(AL$6&gt;=80,"■",IF(AND(AL$6&gt;=50,AL$6&lt;80),80-AL$6,""))</f>
        <v/>
      </c>
      <c r="AM8" s="115" t="str">
        <f t="shared" si="13"/>
        <v/>
      </c>
      <c r="AN8" s="115" t="str">
        <f t="shared" si="13"/>
        <v/>
      </c>
      <c r="AO8" s="115" t="str">
        <f t="shared" si="13"/>
        <v/>
      </c>
      <c r="AP8" s="115" t="str">
        <f t="shared" si="13"/>
        <v>■</v>
      </c>
      <c r="AQ8" s="115" t="str">
        <f t="shared" si="13"/>
        <v/>
      </c>
      <c r="AR8" s="115" t="str">
        <f t="shared" si="13"/>
        <v>■</v>
      </c>
      <c r="AS8" s="115" t="str">
        <f t="shared" si="13"/>
        <v/>
      </c>
      <c r="AT8" s="115" t="str">
        <f t="shared" si="13"/>
        <v>■</v>
      </c>
      <c r="AU8" s="115" t="str">
        <f t="shared" si="13"/>
        <v/>
      </c>
      <c r="AV8" s="115" t="str">
        <f t="shared" si="13"/>
        <v/>
      </c>
      <c r="AW8" s="115" t="str">
        <f t="shared" si="13"/>
        <v/>
      </c>
      <c r="AX8" s="115" t="str">
        <f t="shared" si="13"/>
        <v/>
      </c>
      <c r="AY8" s="115" t="str">
        <f t="shared" si="13"/>
        <v/>
      </c>
      <c r="AZ8" s="115" t="str">
        <f t="shared" si="13"/>
        <v/>
      </c>
      <c r="BA8" s="115" t="str">
        <f t="shared" si="13"/>
        <v/>
      </c>
      <c r="BB8" s="115" t="str">
        <f t="shared" si="13"/>
        <v/>
      </c>
      <c r="BC8" s="115" t="str">
        <f t="shared" si="13"/>
        <v/>
      </c>
      <c r="BD8" s="115" t="str">
        <f t="shared" si="13"/>
        <v/>
      </c>
      <c r="BE8" s="115" t="str">
        <f t="shared" si="13"/>
        <v/>
      </c>
      <c r="BF8" s="115" t="str">
        <f t="shared" si="13"/>
        <v/>
      </c>
      <c r="BG8" s="115" t="str">
        <f t="shared" si="13"/>
        <v/>
      </c>
      <c r="BH8" s="115" t="str">
        <f t="shared" si="13"/>
        <v/>
      </c>
      <c r="BI8" s="115" t="str">
        <f t="shared" si="13"/>
        <v/>
      </c>
      <c r="BJ8" s="115" t="str">
        <f t="shared" si="13"/>
        <v/>
      </c>
      <c r="BK8" s="115" t="str">
        <f t="shared" si="13"/>
        <v/>
      </c>
      <c r="BL8" s="115" t="str">
        <f t="shared" si="13"/>
        <v/>
      </c>
      <c r="BM8" s="115" t="str">
        <f>IF(BM$6&gt;=80,"■",IF(AND(BM$6&gt;=50,BM$6&lt;80),80-BM$6,""))</f>
        <v/>
      </c>
      <c r="BN8" s="115" t="str">
        <f t="shared" si="13"/>
        <v/>
      </c>
      <c r="BO8" s="115" t="str">
        <f t="shared" si="13"/>
        <v/>
      </c>
      <c r="BP8" s="115" t="str">
        <f t="shared" si="13"/>
        <v/>
      </c>
      <c r="BQ8" s="115" t="str">
        <f t="shared" si="13"/>
        <v/>
      </c>
      <c r="BR8" s="115" t="str">
        <f t="shared" si="13"/>
        <v/>
      </c>
      <c r="BS8" s="115" t="str">
        <f t="shared" si="13"/>
        <v/>
      </c>
      <c r="BT8" s="115" t="str">
        <f t="shared" si="13"/>
        <v/>
      </c>
      <c r="BU8" s="115" t="str">
        <f t="shared" si="13"/>
        <v/>
      </c>
      <c r="BV8" s="115" t="str">
        <f t="shared" si="13"/>
        <v/>
      </c>
      <c r="BW8" s="115" t="str">
        <f t="shared" ref="BW8:CB8" si="14">IF(BW$6&gt;=80,"■",IF(AND(BW$6&gt;=50,BW$6&lt;80),80-BW$6,""))</f>
        <v/>
      </c>
      <c r="BX8" s="115" t="str">
        <f t="shared" si="14"/>
        <v/>
      </c>
      <c r="BY8" s="115" t="str">
        <f t="shared" si="14"/>
        <v/>
      </c>
      <c r="BZ8" s="115" t="str">
        <f t="shared" si="14"/>
        <v/>
      </c>
      <c r="CA8" s="115" t="str">
        <f t="shared" si="14"/>
        <v/>
      </c>
      <c r="CB8" s="116" t="str">
        <f t="shared" si="14"/>
        <v>■</v>
      </c>
    </row>
    <row r="9" spans="1:81" ht="18" customHeight="1" x14ac:dyDescent="0.2">
      <c r="A9" s="81" t="s">
        <v>20</v>
      </c>
      <c r="B9" s="153" t="s">
        <v>155</v>
      </c>
      <c r="C9" s="154"/>
      <c r="D9" s="154"/>
      <c r="E9" s="117" t="str">
        <f t="shared" ref="E9:AK9" si="15">IF(E$6&gt;=90,"●",IF(AND(E$6&gt;=80,E$6&lt;90),90-E$6,""))</f>
        <v/>
      </c>
      <c r="F9" s="117" t="str">
        <f t="shared" si="15"/>
        <v/>
      </c>
      <c r="G9" s="117" t="str">
        <f t="shared" si="15"/>
        <v/>
      </c>
      <c r="H9" s="117" t="str">
        <f t="shared" si="15"/>
        <v/>
      </c>
      <c r="I9" s="117" t="str">
        <f t="shared" si="15"/>
        <v/>
      </c>
      <c r="J9" s="117" t="str">
        <f t="shared" si="15"/>
        <v/>
      </c>
      <c r="K9" s="117" t="str">
        <f t="shared" si="15"/>
        <v/>
      </c>
      <c r="L9" s="117" t="str">
        <f t="shared" si="15"/>
        <v/>
      </c>
      <c r="M9" s="117" t="str">
        <f t="shared" si="15"/>
        <v>●</v>
      </c>
      <c r="N9" s="117">
        <f t="shared" si="15"/>
        <v>1.5</v>
      </c>
      <c r="O9" s="117" t="str">
        <f t="shared" si="15"/>
        <v/>
      </c>
      <c r="P9" s="117" t="str">
        <f t="shared" si="15"/>
        <v/>
      </c>
      <c r="Q9" s="117" t="str">
        <f t="shared" si="15"/>
        <v/>
      </c>
      <c r="R9" s="117" t="str">
        <f t="shared" si="15"/>
        <v>●</v>
      </c>
      <c r="S9" s="117" t="str">
        <f t="shared" si="15"/>
        <v/>
      </c>
      <c r="T9" s="117" t="str">
        <f t="shared" si="15"/>
        <v/>
      </c>
      <c r="U9" s="117" t="str">
        <f t="shared" si="15"/>
        <v/>
      </c>
      <c r="V9" s="117" t="str">
        <f t="shared" si="15"/>
        <v/>
      </c>
      <c r="W9" s="117" t="str">
        <f t="shared" si="15"/>
        <v/>
      </c>
      <c r="X9" s="117" t="str">
        <f t="shared" si="15"/>
        <v/>
      </c>
      <c r="Y9" s="117" t="str">
        <f t="shared" si="15"/>
        <v/>
      </c>
      <c r="Z9" s="117" t="str">
        <f t="shared" si="15"/>
        <v/>
      </c>
      <c r="AA9" s="117" t="str">
        <f t="shared" si="15"/>
        <v/>
      </c>
      <c r="AB9" s="117" t="str">
        <f t="shared" si="15"/>
        <v/>
      </c>
      <c r="AC9" s="117" t="str">
        <f t="shared" si="15"/>
        <v/>
      </c>
      <c r="AD9" s="117" t="str">
        <f t="shared" si="15"/>
        <v/>
      </c>
      <c r="AE9" s="117" t="str">
        <f t="shared" si="15"/>
        <v>●</v>
      </c>
      <c r="AF9" s="117" t="str">
        <f t="shared" si="15"/>
        <v/>
      </c>
      <c r="AG9" s="117" t="str">
        <f t="shared" si="15"/>
        <v/>
      </c>
      <c r="AH9" s="117" t="str">
        <f t="shared" si="15"/>
        <v/>
      </c>
      <c r="AI9" s="117" t="str">
        <f t="shared" si="15"/>
        <v/>
      </c>
      <c r="AJ9" s="117">
        <f t="shared" si="15"/>
        <v>9.75</v>
      </c>
      <c r="AK9" s="117" t="str">
        <f t="shared" si="15"/>
        <v/>
      </c>
      <c r="AL9" s="117" t="str">
        <f t="shared" ref="AL9:BV9" si="16">IF(AL$6&gt;=90,"●",IF(AND(AL$6&gt;=80,AL$6&lt;90),90-AL$6,""))</f>
        <v/>
      </c>
      <c r="AM9" s="117" t="str">
        <f t="shared" si="16"/>
        <v/>
      </c>
      <c r="AN9" s="117" t="str">
        <f t="shared" si="16"/>
        <v/>
      </c>
      <c r="AO9" s="117" t="str">
        <f t="shared" si="16"/>
        <v/>
      </c>
      <c r="AP9" s="117" t="str">
        <f t="shared" si="16"/>
        <v>●</v>
      </c>
      <c r="AQ9" s="117" t="str">
        <f t="shared" si="16"/>
        <v/>
      </c>
      <c r="AR9" s="117" t="str">
        <f t="shared" si="16"/>
        <v>●</v>
      </c>
      <c r="AS9" s="117" t="str">
        <f t="shared" si="16"/>
        <v/>
      </c>
      <c r="AT9" s="117">
        <f t="shared" si="16"/>
        <v>2.5</v>
      </c>
      <c r="AU9" s="117" t="str">
        <f t="shared" si="16"/>
        <v/>
      </c>
      <c r="AV9" s="117" t="str">
        <f t="shared" si="16"/>
        <v/>
      </c>
      <c r="AW9" s="117" t="str">
        <f t="shared" si="16"/>
        <v/>
      </c>
      <c r="AX9" s="117" t="str">
        <f t="shared" si="16"/>
        <v/>
      </c>
      <c r="AY9" s="117" t="str">
        <f t="shared" si="16"/>
        <v/>
      </c>
      <c r="AZ9" s="117" t="str">
        <f t="shared" si="16"/>
        <v/>
      </c>
      <c r="BA9" s="117" t="str">
        <f t="shared" si="16"/>
        <v/>
      </c>
      <c r="BB9" s="117" t="str">
        <f t="shared" si="16"/>
        <v/>
      </c>
      <c r="BC9" s="117" t="str">
        <f t="shared" si="16"/>
        <v/>
      </c>
      <c r="BD9" s="117" t="str">
        <f t="shared" si="16"/>
        <v/>
      </c>
      <c r="BE9" s="117" t="str">
        <f t="shared" si="16"/>
        <v/>
      </c>
      <c r="BF9" s="117" t="str">
        <f t="shared" si="16"/>
        <v/>
      </c>
      <c r="BG9" s="117" t="str">
        <f t="shared" si="16"/>
        <v/>
      </c>
      <c r="BH9" s="117" t="str">
        <f t="shared" si="16"/>
        <v/>
      </c>
      <c r="BI9" s="117" t="str">
        <f t="shared" si="16"/>
        <v/>
      </c>
      <c r="BJ9" s="117" t="str">
        <f t="shared" si="16"/>
        <v/>
      </c>
      <c r="BK9" s="117" t="str">
        <f t="shared" si="16"/>
        <v/>
      </c>
      <c r="BL9" s="117" t="str">
        <f t="shared" si="16"/>
        <v/>
      </c>
      <c r="BM9" s="117" t="str">
        <f>IF(BM$6&gt;=90,"●",IF(AND(BM$6&gt;=80,BM$6&lt;90),90-BM$6,""))</f>
        <v/>
      </c>
      <c r="BN9" s="117" t="str">
        <f t="shared" si="16"/>
        <v/>
      </c>
      <c r="BO9" s="117" t="str">
        <f t="shared" si="16"/>
        <v/>
      </c>
      <c r="BP9" s="117" t="str">
        <f t="shared" si="16"/>
        <v/>
      </c>
      <c r="BQ9" s="117" t="str">
        <f t="shared" si="16"/>
        <v/>
      </c>
      <c r="BR9" s="117" t="str">
        <f t="shared" si="16"/>
        <v/>
      </c>
      <c r="BS9" s="117" t="str">
        <f t="shared" si="16"/>
        <v/>
      </c>
      <c r="BT9" s="117" t="str">
        <f t="shared" si="16"/>
        <v/>
      </c>
      <c r="BU9" s="117" t="str">
        <f t="shared" si="16"/>
        <v/>
      </c>
      <c r="BV9" s="117" t="str">
        <f t="shared" si="16"/>
        <v/>
      </c>
      <c r="BW9" s="117" t="str">
        <f t="shared" ref="BW9:CB9" si="17">IF(BW$6&gt;=90,"●",IF(AND(BW$6&gt;=80,BW$6&lt;90),90-BW$6,""))</f>
        <v/>
      </c>
      <c r="BX9" s="117" t="str">
        <f t="shared" si="17"/>
        <v/>
      </c>
      <c r="BY9" s="117" t="str">
        <f t="shared" si="17"/>
        <v/>
      </c>
      <c r="BZ9" s="117" t="str">
        <f t="shared" si="17"/>
        <v/>
      </c>
      <c r="CA9" s="117" t="str">
        <f t="shared" si="17"/>
        <v/>
      </c>
      <c r="CB9" s="118" t="str">
        <f t="shared" si="17"/>
        <v>●</v>
      </c>
    </row>
    <row r="10" spans="1:81" ht="18" customHeight="1" x14ac:dyDescent="0.2">
      <c r="A10" s="112" t="s">
        <v>52</v>
      </c>
      <c r="B10" s="153" t="s">
        <v>54</v>
      </c>
      <c r="C10" s="154"/>
      <c r="D10" s="154"/>
      <c r="E10" s="117" t="str">
        <f t="shared" ref="E10:AK10" si="18">IF(E$6&gt;=100,"☆",IF(AND(E$6&gt;=90,E$6&lt;120),100-E$6,""))</f>
        <v/>
      </c>
      <c r="F10" s="117" t="str">
        <f t="shared" si="18"/>
        <v/>
      </c>
      <c r="G10" s="117" t="str">
        <f t="shared" si="18"/>
        <v/>
      </c>
      <c r="H10" s="117" t="str">
        <f t="shared" si="18"/>
        <v/>
      </c>
      <c r="I10" s="117" t="str">
        <f t="shared" si="18"/>
        <v/>
      </c>
      <c r="J10" s="117" t="str">
        <f t="shared" si="18"/>
        <v/>
      </c>
      <c r="K10" s="117" t="str">
        <f t="shared" si="18"/>
        <v/>
      </c>
      <c r="L10" s="117" t="str">
        <f t="shared" si="18"/>
        <v/>
      </c>
      <c r="M10" s="117">
        <f t="shared" si="18"/>
        <v>6</v>
      </c>
      <c r="N10" s="117" t="str">
        <f t="shared" si="18"/>
        <v/>
      </c>
      <c r="O10" s="117" t="str">
        <f t="shared" si="18"/>
        <v/>
      </c>
      <c r="P10" s="117" t="str">
        <f t="shared" si="18"/>
        <v/>
      </c>
      <c r="Q10" s="117" t="str">
        <f t="shared" si="18"/>
        <v/>
      </c>
      <c r="R10" s="117" t="str">
        <f t="shared" si="18"/>
        <v>☆</v>
      </c>
      <c r="S10" s="117" t="str">
        <f t="shared" si="18"/>
        <v/>
      </c>
      <c r="T10" s="117" t="str">
        <f t="shared" si="18"/>
        <v/>
      </c>
      <c r="U10" s="117" t="str">
        <f t="shared" si="18"/>
        <v/>
      </c>
      <c r="V10" s="117" t="str">
        <f t="shared" si="18"/>
        <v/>
      </c>
      <c r="W10" s="117" t="str">
        <f t="shared" si="18"/>
        <v/>
      </c>
      <c r="X10" s="117" t="str">
        <f t="shared" si="18"/>
        <v/>
      </c>
      <c r="Y10" s="117" t="str">
        <f t="shared" si="18"/>
        <v/>
      </c>
      <c r="Z10" s="117" t="str">
        <f t="shared" si="18"/>
        <v/>
      </c>
      <c r="AA10" s="117" t="str">
        <f t="shared" si="18"/>
        <v/>
      </c>
      <c r="AB10" s="117" t="str">
        <f t="shared" si="18"/>
        <v/>
      </c>
      <c r="AC10" s="117" t="str">
        <f t="shared" si="18"/>
        <v/>
      </c>
      <c r="AD10" s="117" t="str">
        <f t="shared" si="18"/>
        <v/>
      </c>
      <c r="AE10" s="117">
        <f t="shared" si="18"/>
        <v>6.75</v>
      </c>
      <c r="AF10" s="117" t="str">
        <f t="shared" si="18"/>
        <v/>
      </c>
      <c r="AG10" s="117" t="str">
        <f t="shared" si="18"/>
        <v/>
      </c>
      <c r="AH10" s="117" t="str">
        <f t="shared" si="18"/>
        <v/>
      </c>
      <c r="AI10" s="117" t="str">
        <f t="shared" si="18"/>
        <v/>
      </c>
      <c r="AJ10" s="117" t="str">
        <f t="shared" si="18"/>
        <v/>
      </c>
      <c r="AK10" s="117" t="str">
        <f t="shared" si="18"/>
        <v/>
      </c>
      <c r="AL10" s="117" t="str">
        <f t="shared" ref="AL10:BV10" si="19">IF(AL$6&gt;=100,"☆",IF(AND(AL$6&gt;=90,AL$6&lt;120),100-AL$6,""))</f>
        <v/>
      </c>
      <c r="AM10" s="117" t="str">
        <f t="shared" si="19"/>
        <v/>
      </c>
      <c r="AN10" s="117" t="str">
        <f t="shared" si="19"/>
        <v/>
      </c>
      <c r="AO10" s="117" t="str">
        <f t="shared" si="19"/>
        <v/>
      </c>
      <c r="AP10" s="117" t="str">
        <f t="shared" si="19"/>
        <v>☆</v>
      </c>
      <c r="AQ10" s="117" t="str">
        <f t="shared" si="19"/>
        <v/>
      </c>
      <c r="AR10" s="117" t="str">
        <f t="shared" si="19"/>
        <v>☆</v>
      </c>
      <c r="AS10" s="117" t="str">
        <f t="shared" si="19"/>
        <v/>
      </c>
      <c r="AT10" s="117" t="str">
        <f t="shared" si="19"/>
        <v/>
      </c>
      <c r="AU10" s="117" t="str">
        <f t="shared" si="19"/>
        <v/>
      </c>
      <c r="AV10" s="117" t="str">
        <f t="shared" si="19"/>
        <v/>
      </c>
      <c r="AW10" s="117" t="str">
        <f t="shared" si="19"/>
        <v/>
      </c>
      <c r="AX10" s="117" t="str">
        <f t="shared" si="19"/>
        <v/>
      </c>
      <c r="AY10" s="117" t="str">
        <f t="shared" si="19"/>
        <v/>
      </c>
      <c r="AZ10" s="117" t="str">
        <f t="shared" si="19"/>
        <v/>
      </c>
      <c r="BA10" s="117" t="str">
        <f t="shared" si="19"/>
        <v/>
      </c>
      <c r="BB10" s="117" t="str">
        <f t="shared" si="19"/>
        <v/>
      </c>
      <c r="BC10" s="117" t="str">
        <f t="shared" si="19"/>
        <v/>
      </c>
      <c r="BD10" s="117" t="str">
        <f t="shared" si="19"/>
        <v/>
      </c>
      <c r="BE10" s="117" t="str">
        <f t="shared" si="19"/>
        <v/>
      </c>
      <c r="BF10" s="117" t="str">
        <f t="shared" si="19"/>
        <v/>
      </c>
      <c r="BG10" s="117" t="str">
        <f t="shared" si="19"/>
        <v/>
      </c>
      <c r="BH10" s="117" t="str">
        <f t="shared" si="19"/>
        <v/>
      </c>
      <c r="BI10" s="117" t="str">
        <f t="shared" si="19"/>
        <v/>
      </c>
      <c r="BJ10" s="117" t="str">
        <f t="shared" si="19"/>
        <v/>
      </c>
      <c r="BK10" s="117" t="str">
        <f t="shared" si="19"/>
        <v/>
      </c>
      <c r="BL10" s="117" t="str">
        <f t="shared" si="19"/>
        <v/>
      </c>
      <c r="BM10" s="117" t="str">
        <f>IF(BM$6&gt;=100,"☆",IF(AND(BM$6&gt;=90,BM$6&lt;120),100-BM$6,""))</f>
        <v/>
      </c>
      <c r="BN10" s="117" t="str">
        <f t="shared" si="19"/>
        <v/>
      </c>
      <c r="BO10" s="117" t="str">
        <f t="shared" si="19"/>
        <v/>
      </c>
      <c r="BP10" s="117" t="str">
        <f t="shared" si="19"/>
        <v/>
      </c>
      <c r="BQ10" s="117" t="str">
        <f t="shared" si="19"/>
        <v/>
      </c>
      <c r="BR10" s="117" t="str">
        <f t="shared" si="19"/>
        <v/>
      </c>
      <c r="BS10" s="117" t="str">
        <f t="shared" si="19"/>
        <v/>
      </c>
      <c r="BT10" s="117" t="str">
        <f t="shared" si="19"/>
        <v/>
      </c>
      <c r="BU10" s="117" t="str">
        <f t="shared" si="19"/>
        <v/>
      </c>
      <c r="BV10" s="117" t="str">
        <f t="shared" si="19"/>
        <v/>
      </c>
      <c r="BW10" s="117" t="str">
        <f t="shared" ref="BW10:CB10" si="20">IF(BW$6&gt;=100,"☆",IF(AND(BW$6&gt;=90,BW$6&lt;120),100-BW$6,""))</f>
        <v/>
      </c>
      <c r="BX10" s="117" t="str">
        <f t="shared" si="20"/>
        <v/>
      </c>
      <c r="BY10" s="117" t="str">
        <f t="shared" si="20"/>
        <v/>
      </c>
      <c r="BZ10" s="117" t="str">
        <f t="shared" si="20"/>
        <v/>
      </c>
      <c r="CA10" s="117" t="str">
        <f t="shared" si="20"/>
        <v/>
      </c>
      <c r="CB10" s="118" t="str">
        <f t="shared" si="20"/>
        <v>☆</v>
      </c>
    </row>
    <row r="11" spans="1:81" ht="18" customHeight="1" thickBot="1" x14ac:dyDescent="0.25">
      <c r="A11" s="65" t="s">
        <v>171</v>
      </c>
      <c r="B11" s="153" t="s">
        <v>172</v>
      </c>
      <c r="C11" s="154"/>
      <c r="D11" s="154"/>
      <c r="E11" s="117" t="str">
        <f>IF(E$6&gt;=120,"◇",IF(AND(E$6&gt;=100,E$6&lt;140),120-E$6,""))</f>
        <v/>
      </c>
      <c r="F11" s="119" t="str">
        <f t="shared" ref="F11:BT11" si="21">IF(F$6&gt;=120,"◇",IF(AND(F$6&gt;=100,F$6&lt;140),120-F$6,""))</f>
        <v/>
      </c>
      <c r="G11" s="119" t="str">
        <f t="shared" si="21"/>
        <v/>
      </c>
      <c r="H11" s="119" t="str">
        <f t="shared" si="21"/>
        <v/>
      </c>
      <c r="I11" s="119" t="str">
        <f t="shared" si="21"/>
        <v/>
      </c>
      <c r="J11" s="119" t="str">
        <f t="shared" si="21"/>
        <v/>
      </c>
      <c r="K11" s="119" t="str">
        <f t="shared" si="21"/>
        <v/>
      </c>
      <c r="L11" s="119" t="str">
        <f t="shared" si="21"/>
        <v/>
      </c>
      <c r="M11" s="119" t="str">
        <f t="shared" si="21"/>
        <v/>
      </c>
      <c r="N11" s="119" t="str">
        <f t="shared" si="21"/>
        <v/>
      </c>
      <c r="O11" s="119" t="str">
        <f t="shared" si="21"/>
        <v/>
      </c>
      <c r="P11" s="119" t="str">
        <f t="shared" si="21"/>
        <v/>
      </c>
      <c r="Q11" s="119" t="str">
        <f t="shared" si="21"/>
        <v/>
      </c>
      <c r="R11" s="119" t="str">
        <f t="shared" si="21"/>
        <v>◇</v>
      </c>
      <c r="S11" s="119" t="str">
        <f t="shared" si="21"/>
        <v/>
      </c>
      <c r="T11" s="119" t="str">
        <f t="shared" si="21"/>
        <v/>
      </c>
      <c r="U11" s="119" t="str">
        <f t="shared" si="21"/>
        <v/>
      </c>
      <c r="V11" s="119" t="str">
        <f t="shared" si="21"/>
        <v/>
      </c>
      <c r="W11" s="119" t="str">
        <f t="shared" si="21"/>
        <v/>
      </c>
      <c r="X11" s="119" t="str">
        <f t="shared" si="21"/>
        <v/>
      </c>
      <c r="Y11" s="119" t="str">
        <f t="shared" si="21"/>
        <v/>
      </c>
      <c r="Z11" s="119" t="str">
        <f t="shared" si="21"/>
        <v/>
      </c>
      <c r="AA11" s="119" t="str">
        <f t="shared" si="21"/>
        <v/>
      </c>
      <c r="AB11" s="119" t="str">
        <f t="shared" si="21"/>
        <v/>
      </c>
      <c r="AC11" s="119" t="str">
        <f t="shared" si="21"/>
        <v/>
      </c>
      <c r="AD11" s="119" t="str">
        <f t="shared" si="21"/>
        <v/>
      </c>
      <c r="AE11" s="119" t="str">
        <f t="shared" si="21"/>
        <v/>
      </c>
      <c r="AF11" s="119" t="str">
        <f t="shared" si="21"/>
        <v/>
      </c>
      <c r="AG11" s="119" t="str">
        <f t="shared" si="21"/>
        <v/>
      </c>
      <c r="AH11" s="119" t="str">
        <f t="shared" si="21"/>
        <v/>
      </c>
      <c r="AI11" s="119" t="str">
        <f t="shared" si="21"/>
        <v/>
      </c>
      <c r="AJ11" s="119" t="str">
        <f t="shared" si="21"/>
        <v/>
      </c>
      <c r="AK11" s="119" t="str">
        <f t="shared" si="21"/>
        <v/>
      </c>
      <c r="AL11" s="119" t="str">
        <f t="shared" si="21"/>
        <v/>
      </c>
      <c r="AM11" s="119" t="str">
        <f t="shared" si="21"/>
        <v/>
      </c>
      <c r="AN11" s="119" t="str">
        <f t="shared" si="21"/>
        <v/>
      </c>
      <c r="AO11" s="119" t="str">
        <f t="shared" si="21"/>
        <v/>
      </c>
      <c r="AP11" s="119">
        <f t="shared" si="21"/>
        <v>6.75</v>
      </c>
      <c r="AQ11" s="119" t="str">
        <f t="shared" si="21"/>
        <v/>
      </c>
      <c r="AR11" s="119">
        <f t="shared" si="21"/>
        <v>12.5</v>
      </c>
      <c r="AS11" s="119" t="str">
        <f t="shared" si="21"/>
        <v/>
      </c>
      <c r="AT11" s="119" t="str">
        <f t="shared" si="21"/>
        <v/>
      </c>
      <c r="AU11" s="119" t="str">
        <f t="shared" si="21"/>
        <v/>
      </c>
      <c r="AV11" s="119" t="str">
        <f t="shared" si="21"/>
        <v/>
      </c>
      <c r="AW11" s="119" t="str">
        <f t="shared" si="21"/>
        <v/>
      </c>
      <c r="AX11" s="119" t="str">
        <f t="shared" si="21"/>
        <v/>
      </c>
      <c r="AY11" s="119" t="str">
        <f t="shared" si="21"/>
        <v/>
      </c>
      <c r="AZ11" s="119" t="str">
        <f t="shared" si="21"/>
        <v/>
      </c>
      <c r="BA11" s="119" t="str">
        <f t="shared" si="21"/>
        <v/>
      </c>
      <c r="BB11" s="119" t="str">
        <f t="shared" si="21"/>
        <v/>
      </c>
      <c r="BC11" s="119" t="str">
        <f t="shared" si="21"/>
        <v/>
      </c>
      <c r="BD11" s="119" t="str">
        <f t="shared" si="21"/>
        <v/>
      </c>
      <c r="BE11" s="119" t="str">
        <f t="shared" si="21"/>
        <v/>
      </c>
      <c r="BF11" s="119" t="str">
        <f t="shared" si="21"/>
        <v/>
      </c>
      <c r="BG11" s="119" t="str">
        <f t="shared" si="21"/>
        <v/>
      </c>
      <c r="BH11" s="119" t="str">
        <f t="shared" si="21"/>
        <v/>
      </c>
      <c r="BI11" s="119" t="str">
        <f t="shared" si="21"/>
        <v/>
      </c>
      <c r="BJ11" s="119" t="str">
        <f t="shared" si="21"/>
        <v/>
      </c>
      <c r="BK11" s="119" t="str">
        <f t="shared" si="21"/>
        <v/>
      </c>
      <c r="BL11" s="119" t="str">
        <f t="shared" si="21"/>
        <v/>
      </c>
      <c r="BM11" s="119" t="str">
        <f>IF(BM$6&gt;=120,"◇",IF(AND(BM$6&gt;=100,BM$6&lt;140),120-BM$6,""))</f>
        <v/>
      </c>
      <c r="BN11" s="119" t="str">
        <f t="shared" si="21"/>
        <v/>
      </c>
      <c r="BO11" s="119" t="str">
        <f t="shared" si="21"/>
        <v/>
      </c>
      <c r="BP11" s="119" t="str">
        <f t="shared" si="21"/>
        <v/>
      </c>
      <c r="BQ11" s="119" t="str">
        <f t="shared" si="21"/>
        <v/>
      </c>
      <c r="BR11" s="119" t="str">
        <f t="shared" si="21"/>
        <v/>
      </c>
      <c r="BS11" s="119" t="str">
        <f t="shared" si="21"/>
        <v/>
      </c>
      <c r="BT11" s="119" t="str">
        <f t="shared" si="21"/>
        <v/>
      </c>
      <c r="BU11" s="119" t="str">
        <f t="shared" ref="BU11:CB11" si="22">IF(BU$6&gt;=120,"◇",IF(AND(BU$6&gt;=100,BU$6&lt;140),120-BU$6,""))</f>
        <v/>
      </c>
      <c r="BV11" s="119" t="str">
        <f t="shared" si="22"/>
        <v/>
      </c>
      <c r="BW11" s="119" t="str">
        <f t="shared" si="22"/>
        <v/>
      </c>
      <c r="BX11" s="119" t="str">
        <f t="shared" si="22"/>
        <v/>
      </c>
      <c r="BY11" s="119" t="str">
        <f t="shared" si="22"/>
        <v/>
      </c>
      <c r="BZ11" s="119" t="str">
        <f t="shared" si="22"/>
        <v/>
      </c>
      <c r="CA11" s="119" t="str">
        <f t="shared" si="22"/>
        <v/>
      </c>
      <c r="CB11" s="120">
        <f t="shared" si="22"/>
        <v>14</v>
      </c>
    </row>
    <row r="12" spans="1:81" s="12" customFormat="1" ht="18" customHeight="1" outlineLevel="1" collapsed="1" thickBot="1" x14ac:dyDescent="0.25">
      <c r="A12" s="104" t="s">
        <v>146</v>
      </c>
      <c r="B12" s="164" t="s">
        <v>151</v>
      </c>
      <c r="C12" s="165"/>
      <c r="D12" s="11"/>
      <c r="E12" s="41">
        <v>4</v>
      </c>
      <c r="F12" s="41">
        <v>10</v>
      </c>
      <c r="G12" s="41">
        <v>12</v>
      </c>
      <c r="H12" s="41">
        <v>11</v>
      </c>
      <c r="I12" s="41">
        <v>8</v>
      </c>
      <c r="J12" s="41">
        <v>10</v>
      </c>
      <c r="K12" s="41">
        <v>39</v>
      </c>
      <c r="L12" s="41">
        <v>35</v>
      </c>
      <c r="M12" s="41">
        <v>48</v>
      </c>
      <c r="N12" s="41">
        <v>11</v>
      </c>
      <c r="O12" s="41">
        <v>0</v>
      </c>
      <c r="P12" s="41">
        <v>25</v>
      </c>
      <c r="Q12" s="41">
        <v>13</v>
      </c>
      <c r="R12" s="41">
        <v>12</v>
      </c>
      <c r="S12" s="41">
        <v>4</v>
      </c>
      <c r="T12" s="41">
        <v>0</v>
      </c>
      <c r="U12" s="41">
        <v>24</v>
      </c>
      <c r="V12" s="41">
        <v>7</v>
      </c>
      <c r="W12" s="41">
        <v>7</v>
      </c>
      <c r="X12" s="41">
        <v>39</v>
      </c>
      <c r="Y12" s="41">
        <v>7</v>
      </c>
      <c r="Z12" s="41">
        <v>0</v>
      </c>
      <c r="AA12" s="41">
        <v>1</v>
      </c>
      <c r="AB12" s="41">
        <v>2</v>
      </c>
      <c r="AC12" s="41">
        <v>6</v>
      </c>
      <c r="AD12" s="41">
        <v>48</v>
      </c>
      <c r="AE12" s="41">
        <v>25</v>
      </c>
      <c r="AF12" s="41">
        <v>0</v>
      </c>
      <c r="AG12" s="41">
        <v>24</v>
      </c>
      <c r="AH12" s="41">
        <v>21</v>
      </c>
      <c r="AI12" s="41">
        <v>0</v>
      </c>
      <c r="AJ12" s="41">
        <v>7</v>
      </c>
      <c r="AK12" s="41">
        <v>3</v>
      </c>
      <c r="AL12" s="41">
        <v>9</v>
      </c>
      <c r="AM12" s="41">
        <v>5</v>
      </c>
      <c r="AN12" s="41">
        <v>4</v>
      </c>
      <c r="AO12" s="41">
        <v>3</v>
      </c>
      <c r="AP12" s="41">
        <v>13</v>
      </c>
      <c r="AQ12" s="41">
        <v>19</v>
      </c>
      <c r="AR12" s="41">
        <v>30</v>
      </c>
      <c r="AS12" s="41">
        <v>17</v>
      </c>
      <c r="AT12" s="41">
        <v>20</v>
      </c>
      <c r="AU12" s="41">
        <v>0</v>
      </c>
      <c r="AV12" s="41">
        <v>0</v>
      </c>
      <c r="AW12" s="41">
        <v>0</v>
      </c>
      <c r="AX12" s="41">
        <v>0</v>
      </c>
      <c r="AY12" s="41">
        <v>0</v>
      </c>
      <c r="AZ12" s="41">
        <v>0</v>
      </c>
      <c r="BA12" s="41">
        <v>0</v>
      </c>
      <c r="BB12" s="41">
        <v>0</v>
      </c>
      <c r="BC12" s="41">
        <v>0</v>
      </c>
      <c r="BD12" s="41">
        <v>0</v>
      </c>
      <c r="BE12" s="41">
        <v>0</v>
      </c>
      <c r="BF12" s="41">
        <v>0</v>
      </c>
      <c r="BG12" s="41">
        <v>0</v>
      </c>
      <c r="BH12" s="41">
        <v>5</v>
      </c>
      <c r="BI12" s="41">
        <v>1</v>
      </c>
      <c r="BJ12" s="41">
        <v>0</v>
      </c>
      <c r="BK12" s="41">
        <v>0</v>
      </c>
      <c r="BL12" s="41">
        <v>1</v>
      </c>
      <c r="BM12" s="41">
        <v>0</v>
      </c>
      <c r="BN12" s="41">
        <v>0</v>
      </c>
      <c r="BO12" s="41">
        <v>0</v>
      </c>
      <c r="BP12" s="41">
        <v>0</v>
      </c>
      <c r="BQ12" s="41">
        <v>1</v>
      </c>
      <c r="BR12" s="41">
        <v>2</v>
      </c>
      <c r="BS12" s="41">
        <v>1</v>
      </c>
      <c r="BT12" s="41">
        <v>0</v>
      </c>
      <c r="BU12" s="41">
        <v>0</v>
      </c>
      <c r="BV12" s="41">
        <v>0</v>
      </c>
      <c r="BW12" s="41">
        <v>0</v>
      </c>
      <c r="BX12" s="41">
        <v>0</v>
      </c>
      <c r="BY12" s="41">
        <v>0</v>
      </c>
      <c r="BZ12" s="41">
        <v>0</v>
      </c>
      <c r="CA12" s="41">
        <v>0</v>
      </c>
      <c r="CB12" s="42">
        <v>0</v>
      </c>
    </row>
    <row r="13" spans="1:81" s="12" customFormat="1" ht="18" customHeight="1" thickBot="1" x14ac:dyDescent="0.25">
      <c r="A13" s="14" t="s">
        <v>134</v>
      </c>
      <c r="B13" s="164" t="s">
        <v>135</v>
      </c>
      <c r="C13" s="165"/>
      <c r="D13" s="11">
        <f>SUM(D14:D32)</f>
        <v>340</v>
      </c>
      <c r="E13" s="41">
        <f t="shared" ref="E13:AJ13" si="23">COUNTIF(E14:E32,"〇") +COUNTIF(E14:E32,"◎") *1.25+ COUNTIF(E14:E32,"☆")*0.75+ COUNTIF(E14:E32,"△")*0.5</f>
        <v>0</v>
      </c>
      <c r="F13" s="41">
        <f t="shared" si="23"/>
        <v>0</v>
      </c>
      <c r="G13" s="41">
        <f t="shared" si="23"/>
        <v>21.25</v>
      </c>
      <c r="H13" s="41">
        <f t="shared" si="23"/>
        <v>19</v>
      </c>
      <c r="I13" s="41">
        <f t="shared" si="23"/>
        <v>21.25</v>
      </c>
      <c r="J13" s="41">
        <f t="shared" si="23"/>
        <v>23.75</v>
      </c>
      <c r="K13" s="41">
        <f t="shared" si="23"/>
        <v>16.25</v>
      </c>
      <c r="L13" s="41">
        <f t="shared" si="23"/>
        <v>8.5</v>
      </c>
      <c r="M13" s="41">
        <f t="shared" si="23"/>
        <v>7.5</v>
      </c>
      <c r="N13" s="41">
        <f t="shared" si="23"/>
        <v>22.5</v>
      </c>
      <c r="O13" s="41">
        <f t="shared" si="23"/>
        <v>0</v>
      </c>
      <c r="P13" s="41">
        <f t="shared" si="23"/>
        <v>3.75</v>
      </c>
      <c r="Q13" s="41">
        <f t="shared" si="23"/>
        <v>7.5</v>
      </c>
      <c r="R13" s="41">
        <f t="shared" si="23"/>
        <v>20.5</v>
      </c>
      <c r="S13" s="41">
        <f t="shared" si="23"/>
        <v>0</v>
      </c>
      <c r="T13" s="41">
        <f t="shared" si="23"/>
        <v>0</v>
      </c>
      <c r="U13" s="41">
        <f t="shared" si="23"/>
        <v>13</v>
      </c>
      <c r="V13" s="41">
        <f t="shared" si="23"/>
        <v>4</v>
      </c>
      <c r="W13" s="41">
        <f t="shared" si="23"/>
        <v>6.75</v>
      </c>
      <c r="X13" s="41">
        <f t="shared" si="23"/>
        <v>6.25</v>
      </c>
      <c r="Y13" s="41">
        <f t="shared" si="23"/>
        <v>2.75</v>
      </c>
      <c r="Z13" s="41">
        <f t="shared" si="23"/>
        <v>0</v>
      </c>
      <c r="AA13" s="41">
        <f t="shared" si="23"/>
        <v>0</v>
      </c>
      <c r="AB13" s="41">
        <f t="shared" si="23"/>
        <v>3</v>
      </c>
      <c r="AC13" s="41">
        <f t="shared" si="23"/>
        <v>4</v>
      </c>
      <c r="AD13" s="41">
        <f t="shared" si="23"/>
        <v>7.25</v>
      </c>
      <c r="AE13" s="41">
        <f t="shared" si="23"/>
        <v>13</v>
      </c>
      <c r="AF13" s="41">
        <f t="shared" si="23"/>
        <v>0</v>
      </c>
      <c r="AG13" s="41">
        <f t="shared" si="23"/>
        <v>6.75</v>
      </c>
      <c r="AH13" s="41">
        <f t="shared" si="23"/>
        <v>14</v>
      </c>
      <c r="AI13" s="41">
        <f t="shared" si="23"/>
        <v>0</v>
      </c>
      <c r="AJ13" s="41">
        <f t="shared" si="23"/>
        <v>17.25</v>
      </c>
      <c r="AK13" s="41">
        <f t="shared" ref="AK13:BU13" si="24">COUNTIF(AK14:AK32,"〇") +COUNTIF(AK14:AK32,"◎") *1.25+ COUNTIF(AK14:AK32,"☆")*0.75+ COUNTIF(AK14:AK32,"△")*0.5</f>
        <v>1</v>
      </c>
      <c r="AL13" s="41">
        <f t="shared" si="24"/>
        <v>0</v>
      </c>
      <c r="AM13" s="41">
        <f t="shared" si="24"/>
        <v>6.25</v>
      </c>
      <c r="AN13" s="41">
        <f t="shared" si="24"/>
        <v>0</v>
      </c>
      <c r="AO13" s="41">
        <f t="shared" si="24"/>
        <v>2</v>
      </c>
      <c r="AP13" s="41">
        <f t="shared" si="24"/>
        <v>14.25</v>
      </c>
      <c r="AQ13" s="41">
        <f t="shared" si="24"/>
        <v>0</v>
      </c>
      <c r="AR13" s="41">
        <f t="shared" si="24"/>
        <v>19</v>
      </c>
      <c r="AS13" s="41">
        <f t="shared" si="24"/>
        <v>8.25</v>
      </c>
      <c r="AT13" s="41">
        <f t="shared" si="24"/>
        <v>8</v>
      </c>
      <c r="AU13" s="41">
        <f t="shared" ref="AU13:AV13" si="25">COUNTIF(AU14:AU32,"〇") +COUNTIF(AU14:AU32,"◎") *1.25+ COUNTIF(AU14:AU32,"☆")*0.75+ COUNTIF(AU14:AU32,"△")*0.5</f>
        <v>0</v>
      </c>
      <c r="AV13" s="41">
        <f t="shared" si="25"/>
        <v>0</v>
      </c>
      <c r="AW13" s="41">
        <f t="shared" si="24"/>
        <v>7</v>
      </c>
      <c r="AX13" s="41">
        <f t="shared" si="24"/>
        <v>0</v>
      </c>
      <c r="AY13" s="41">
        <f t="shared" si="24"/>
        <v>0</v>
      </c>
      <c r="AZ13" s="41">
        <f t="shared" si="24"/>
        <v>0</v>
      </c>
      <c r="BA13" s="41">
        <f t="shared" si="24"/>
        <v>0</v>
      </c>
      <c r="BB13" s="41">
        <f t="shared" si="24"/>
        <v>0</v>
      </c>
      <c r="BC13" s="41">
        <f t="shared" si="24"/>
        <v>0</v>
      </c>
      <c r="BD13" s="41">
        <f t="shared" si="24"/>
        <v>0</v>
      </c>
      <c r="BE13" s="41">
        <f t="shared" si="24"/>
        <v>0</v>
      </c>
      <c r="BF13" s="41">
        <f t="shared" ref="BF13" si="26">COUNTIF(BF14:BF32,"〇") +COUNTIF(BF14:BF32,"◎") *1.25+ COUNTIF(BF14:BF32,"☆")*0.75+ COUNTIF(BF14:BF32,"△")*0.5</f>
        <v>0</v>
      </c>
      <c r="BG13" s="41">
        <f t="shared" si="24"/>
        <v>0</v>
      </c>
      <c r="BH13" s="41">
        <f t="shared" si="24"/>
        <v>1</v>
      </c>
      <c r="BI13" s="41">
        <f t="shared" si="24"/>
        <v>1</v>
      </c>
      <c r="BJ13" s="41">
        <f t="shared" si="24"/>
        <v>0</v>
      </c>
      <c r="BK13" s="41">
        <f t="shared" si="24"/>
        <v>0</v>
      </c>
      <c r="BL13" s="41">
        <f t="shared" ref="BL13" si="27">COUNTIF(BL14:BL32,"〇") +COUNTIF(BL14:BL32,"◎") *1.25+ COUNTIF(BL14:BL32,"☆")*0.75+ COUNTIF(BL14:BL32,"△")*0.5</f>
        <v>0</v>
      </c>
      <c r="BM13" s="41">
        <f>COUNTIF(BM14:BM32,"〇") +COUNTIF(BM14:BM32,"◎") *1.25+ COUNTIF(BM14:BM32,"☆")*0.75+ COUNTIF(BM14:BM32,"△")*0.5</f>
        <v>0</v>
      </c>
      <c r="BN13" s="41">
        <f t="shared" si="24"/>
        <v>1</v>
      </c>
      <c r="BO13" s="41">
        <f t="shared" si="24"/>
        <v>3</v>
      </c>
      <c r="BP13" s="41">
        <f t="shared" si="24"/>
        <v>0</v>
      </c>
      <c r="BQ13" s="41">
        <f t="shared" ref="BQ13:BR13" si="28">COUNTIF(BQ14:BQ32,"〇") +COUNTIF(BQ14:BQ32,"◎") *1.25+ COUNTIF(BQ14:BQ32,"☆")*0.75+ COUNTIF(BQ14:BQ32,"△")*0.5</f>
        <v>0</v>
      </c>
      <c r="BR13" s="41">
        <f t="shared" si="28"/>
        <v>0</v>
      </c>
      <c r="BS13" s="41">
        <f t="shared" ref="BS13" si="29">COUNTIF(BS14:BS32,"〇") +COUNTIF(BS14:BS32,"◎") *1.25+ COUNTIF(BS14:BS32,"☆")*0.75+ COUNTIF(BS14:BS32,"△")*0.5</f>
        <v>0</v>
      </c>
      <c r="BT13" s="41">
        <f t="shared" si="24"/>
        <v>0</v>
      </c>
      <c r="BU13" s="41">
        <f t="shared" si="24"/>
        <v>0</v>
      </c>
      <c r="BV13" s="41">
        <f t="shared" ref="BV13:CB13" si="30">COUNTIF(BV14:BV32,"〇") +COUNTIF(BV14:BV32,"◎") *1.25+ COUNTIF(BV14:BV32,"☆")*0.75+ COUNTIF(BV14:BV32,"△")*0.5</f>
        <v>0</v>
      </c>
      <c r="BW13" s="41">
        <f t="shared" si="30"/>
        <v>10</v>
      </c>
      <c r="BX13" s="41">
        <f t="shared" si="30"/>
        <v>0</v>
      </c>
      <c r="BY13" s="41">
        <f t="shared" si="30"/>
        <v>0</v>
      </c>
      <c r="BZ13" s="41">
        <f t="shared" si="30"/>
        <v>0</v>
      </c>
      <c r="CA13" s="41">
        <f t="shared" si="30"/>
        <v>0</v>
      </c>
      <c r="CB13" s="42">
        <f t="shared" si="30"/>
        <v>19</v>
      </c>
    </row>
    <row r="14" spans="1:81" s="8" customFormat="1" ht="18" hidden="1" customHeight="1" outlineLevel="1" thickBot="1" x14ac:dyDescent="0.25">
      <c r="A14" s="12"/>
      <c r="B14" s="13">
        <v>1</v>
      </c>
      <c r="C14" s="9">
        <v>44105</v>
      </c>
      <c r="D14" s="10">
        <f t="shared" ref="D14:D32" si="31">COUNTA(E14:CB14)</f>
        <v>21</v>
      </c>
      <c r="E14" s="38"/>
      <c r="F14" s="38"/>
      <c r="G14" s="38" t="s">
        <v>147</v>
      </c>
      <c r="H14" s="38" t="s">
        <v>147</v>
      </c>
      <c r="I14" s="38" t="s">
        <v>147</v>
      </c>
      <c r="J14" s="38" t="s">
        <v>147</v>
      </c>
      <c r="K14" s="38" t="s">
        <v>147</v>
      </c>
      <c r="L14" s="38"/>
      <c r="M14" s="38"/>
      <c r="N14" s="38" t="s">
        <v>147</v>
      </c>
      <c r="O14" s="38"/>
      <c r="P14" s="38"/>
      <c r="Q14" s="38"/>
      <c r="R14" s="38"/>
      <c r="S14" s="38"/>
      <c r="T14" s="38"/>
      <c r="U14" s="38" t="s">
        <v>147</v>
      </c>
      <c r="V14" s="38"/>
      <c r="W14" s="38" t="s">
        <v>149</v>
      </c>
      <c r="X14" s="38" t="s">
        <v>148</v>
      </c>
      <c r="Y14" s="38" t="s">
        <v>149</v>
      </c>
      <c r="Z14" s="38"/>
      <c r="AA14" s="38"/>
      <c r="AB14" s="38"/>
      <c r="AC14" s="38"/>
      <c r="AD14" s="38" t="s">
        <v>147</v>
      </c>
      <c r="AE14" s="38" t="s">
        <v>149</v>
      </c>
      <c r="AF14" s="38"/>
      <c r="AG14" s="38"/>
      <c r="AH14" s="38" t="s">
        <v>148</v>
      </c>
      <c r="AI14" s="38"/>
      <c r="AJ14" s="38" t="s">
        <v>148</v>
      </c>
      <c r="AK14" s="38"/>
      <c r="AL14" s="38"/>
      <c r="AM14" s="38" t="s">
        <v>148</v>
      </c>
      <c r="AN14" s="38"/>
      <c r="AO14" s="38" t="s">
        <v>148</v>
      </c>
      <c r="AP14" s="38"/>
      <c r="AQ14" s="38"/>
      <c r="AR14" s="38" t="s">
        <v>148</v>
      </c>
      <c r="AS14" s="38"/>
      <c r="AT14" s="38" t="s">
        <v>148</v>
      </c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9"/>
      <c r="BG14" s="38"/>
      <c r="BH14" s="38" t="s">
        <v>148</v>
      </c>
      <c r="BI14" s="38" t="s">
        <v>148</v>
      </c>
      <c r="BJ14" s="38"/>
      <c r="BK14" s="38"/>
      <c r="BL14" s="38"/>
      <c r="BM14" s="38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40" t="s">
        <v>148</v>
      </c>
      <c r="CC14" s="20"/>
    </row>
    <row r="15" spans="1:81" s="8" customFormat="1" ht="18" hidden="1" customHeight="1" outlineLevel="1" thickBot="1" x14ac:dyDescent="0.25">
      <c r="A15" s="12"/>
      <c r="B15" s="13">
        <v>2</v>
      </c>
      <c r="C15" s="9">
        <v>44106</v>
      </c>
      <c r="D15" s="10">
        <f t="shared" si="31"/>
        <v>22</v>
      </c>
      <c r="E15" s="38"/>
      <c r="F15" s="38"/>
      <c r="G15" s="38" t="s">
        <v>147</v>
      </c>
      <c r="H15" s="38" t="s">
        <v>147</v>
      </c>
      <c r="I15" s="38" t="s">
        <v>147</v>
      </c>
      <c r="J15" s="38" t="s">
        <v>147</v>
      </c>
      <c r="K15" s="38" t="s">
        <v>147</v>
      </c>
      <c r="L15" s="38"/>
      <c r="M15" s="38" t="s">
        <v>147</v>
      </c>
      <c r="N15" s="38" t="s">
        <v>147</v>
      </c>
      <c r="O15" s="38"/>
      <c r="P15" s="38"/>
      <c r="Q15" s="38"/>
      <c r="R15" s="38" t="s">
        <v>147</v>
      </c>
      <c r="S15" s="38"/>
      <c r="T15" s="38"/>
      <c r="U15" s="38" t="s">
        <v>147</v>
      </c>
      <c r="V15" s="38"/>
      <c r="W15" s="38" t="s">
        <v>148</v>
      </c>
      <c r="X15" s="38" t="s">
        <v>153</v>
      </c>
      <c r="Y15" s="38"/>
      <c r="Z15" s="38"/>
      <c r="AA15" s="38"/>
      <c r="AB15" s="38"/>
      <c r="AC15" s="38"/>
      <c r="AD15" s="38" t="s">
        <v>147</v>
      </c>
      <c r="AE15" s="38" t="s">
        <v>149</v>
      </c>
      <c r="AF15" s="38"/>
      <c r="AG15" s="38" t="s">
        <v>149</v>
      </c>
      <c r="AH15" s="38" t="s">
        <v>148</v>
      </c>
      <c r="AI15" s="38"/>
      <c r="AJ15" s="38" t="s">
        <v>148</v>
      </c>
      <c r="AK15" s="38"/>
      <c r="AL15" s="38"/>
      <c r="AM15" s="38" t="s">
        <v>148</v>
      </c>
      <c r="AN15" s="38"/>
      <c r="AO15" s="38" t="s">
        <v>148</v>
      </c>
      <c r="AP15" s="38" t="s">
        <v>148</v>
      </c>
      <c r="AQ15" s="38"/>
      <c r="AR15" s="38" t="s">
        <v>148</v>
      </c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9"/>
      <c r="BG15" s="38"/>
      <c r="BH15" s="38"/>
      <c r="BI15" s="38"/>
      <c r="BJ15" s="38"/>
      <c r="BK15" s="38"/>
      <c r="BL15" s="38"/>
      <c r="BM15" s="38"/>
      <c r="BN15" s="39"/>
      <c r="BO15" s="39"/>
      <c r="BP15" s="39"/>
      <c r="BQ15" s="39"/>
      <c r="BR15" s="39"/>
      <c r="BS15" s="39"/>
      <c r="BT15" s="39"/>
      <c r="BU15" s="39"/>
      <c r="BV15" s="39"/>
      <c r="BW15" s="39" t="s">
        <v>148</v>
      </c>
      <c r="BX15" s="39"/>
      <c r="BY15" s="39"/>
      <c r="BZ15" s="39"/>
      <c r="CA15" s="39"/>
      <c r="CB15" s="40" t="s">
        <v>148</v>
      </c>
      <c r="CC15" s="20"/>
    </row>
    <row r="16" spans="1:81" s="8" customFormat="1" ht="18" hidden="1" customHeight="1" outlineLevel="1" thickBot="1" x14ac:dyDescent="0.25">
      <c r="A16" s="12"/>
      <c r="B16" s="13">
        <v>3</v>
      </c>
      <c r="C16" s="9">
        <v>44109</v>
      </c>
      <c r="D16" s="10">
        <f t="shared" si="31"/>
        <v>12</v>
      </c>
      <c r="E16" s="38"/>
      <c r="F16" s="38"/>
      <c r="G16" s="38"/>
      <c r="H16" s="38"/>
      <c r="I16" s="38" t="s">
        <v>147</v>
      </c>
      <c r="J16" s="38" t="s">
        <v>147</v>
      </c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 t="s">
        <v>153</v>
      </c>
      <c r="Y16" s="38"/>
      <c r="Z16" s="38"/>
      <c r="AA16" s="38"/>
      <c r="AB16" s="38"/>
      <c r="AC16" s="38"/>
      <c r="AD16" s="38" t="s">
        <v>147</v>
      </c>
      <c r="AE16" s="38"/>
      <c r="AF16" s="38"/>
      <c r="AG16" s="38"/>
      <c r="AH16" s="38" t="s">
        <v>148</v>
      </c>
      <c r="AI16" s="38"/>
      <c r="AJ16" s="38" t="s">
        <v>148</v>
      </c>
      <c r="AK16" s="38"/>
      <c r="AL16" s="38"/>
      <c r="AM16" s="38" t="s">
        <v>148</v>
      </c>
      <c r="AN16" s="38"/>
      <c r="AO16" s="38"/>
      <c r="AP16" s="38"/>
      <c r="AQ16" s="38"/>
      <c r="AR16" s="38" t="s">
        <v>148</v>
      </c>
      <c r="AS16" s="38" t="s">
        <v>148</v>
      </c>
      <c r="AT16" s="38" t="s">
        <v>148</v>
      </c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9"/>
      <c r="BG16" s="38"/>
      <c r="BH16" s="38"/>
      <c r="BI16" s="38"/>
      <c r="BJ16" s="38"/>
      <c r="BK16" s="38"/>
      <c r="BL16" s="38"/>
      <c r="BM16" s="38"/>
      <c r="BN16" s="39"/>
      <c r="BO16" s="39"/>
      <c r="BP16" s="39"/>
      <c r="BQ16" s="39"/>
      <c r="BR16" s="39"/>
      <c r="BS16" s="39"/>
      <c r="BT16" s="39"/>
      <c r="BU16" s="39"/>
      <c r="BV16" s="39"/>
      <c r="BW16" s="39" t="s">
        <v>148</v>
      </c>
      <c r="BX16" s="39"/>
      <c r="BY16" s="39"/>
      <c r="BZ16" s="39"/>
      <c r="CA16" s="39"/>
      <c r="CB16" s="40" t="s">
        <v>148</v>
      </c>
      <c r="CC16" s="20"/>
    </row>
    <row r="17" spans="1:81" s="8" customFormat="1" ht="18" hidden="1" customHeight="1" outlineLevel="1" thickBot="1" x14ac:dyDescent="0.25">
      <c r="A17" s="12"/>
      <c r="B17" s="13">
        <v>4</v>
      </c>
      <c r="C17" s="9">
        <v>44110</v>
      </c>
      <c r="D17" s="10">
        <f t="shared" si="31"/>
        <v>20</v>
      </c>
      <c r="E17" s="38"/>
      <c r="F17" s="38"/>
      <c r="G17" s="38" t="s">
        <v>147</v>
      </c>
      <c r="H17" s="38" t="s">
        <v>147</v>
      </c>
      <c r="I17" s="38" t="s">
        <v>147</v>
      </c>
      <c r="J17" s="38" t="s">
        <v>147</v>
      </c>
      <c r="K17" s="38"/>
      <c r="L17" s="38"/>
      <c r="M17" s="38"/>
      <c r="N17" s="38" t="s">
        <v>147</v>
      </c>
      <c r="O17" s="38"/>
      <c r="P17" s="38"/>
      <c r="Q17" s="38"/>
      <c r="R17" s="38" t="s">
        <v>147</v>
      </c>
      <c r="S17" s="38"/>
      <c r="T17" s="38"/>
      <c r="U17" s="38" t="s">
        <v>147</v>
      </c>
      <c r="V17" s="38"/>
      <c r="W17" s="38" t="s">
        <v>148</v>
      </c>
      <c r="X17" s="38" t="s">
        <v>147</v>
      </c>
      <c r="Y17" s="38" t="s">
        <v>149</v>
      </c>
      <c r="Z17" s="38"/>
      <c r="AA17" s="38"/>
      <c r="AB17" s="38"/>
      <c r="AC17" s="38" t="s">
        <v>148</v>
      </c>
      <c r="AD17" s="38" t="s">
        <v>147</v>
      </c>
      <c r="AE17" s="38" t="s">
        <v>149</v>
      </c>
      <c r="AF17" s="38"/>
      <c r="AG17" s="38"/>
      <c r="AH17" s="38" t="s">
        <v>147</v>
      </c>
      <c r="AI17" s="38"/>
      <c r="AJ17" s="38" t="s">
        <v>148</v>
      </c>
      <c r="AK17" s="38" t="s">
        <v>148</v>
      </c>
      <c r="AL17" s="38"/>
      <c r="AM17" s="38" t="s">
        <v>148</v>
      </c>
      <c r="AN17" s="38"/>
      <c r="AO17" s="38"/>
      <c r="AP17" s="38" t="s">
        <v>148</v>
      </c>
      <c r="AQ17" s="38"/>
      <c r="AR17" s="38" t="s">
        <v>148</v>
      </c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9"/>
      <c r="BG17" s="38"/>
      <c r="BH17" s="38"/>
      <c r="BI17" s="38"/>
      <c r="BJ17" s="38"/>
      <c r="BK17" s="38"/>
      <c r="BL17" s="38"/>
      <c r="BM17" s="38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40" t="s">
        <v>148</v>
      </c>
      <c r="CC17" s="20"/>
    </row>
    <row r="18" spans="1:81" s="8" customFormat="1" ht="18" hidden="1" customHeight="1" outlineLevel="1" thickBot="1" x14ac:dyDescent="0.25">
      <c r="A18" s="12"/>
      <c r="B18" s="13">
        <v>5</v>
      </c>
      <c r="C18" s="9">
        <v>44111</v>
      </c>
      <c r="D18" s="10">
        <f t="shared" si="31"/>
        <v>21</v>
      </c>
      <c r="E18" s="38"/>
      <c r="F18" s="38"/>
      <c r="G18" s="38" t="s">
        <v>147</v>
      </c>
      <c r="H18" s="38" t="s">
        <v>149</v>
      </c>
      <c r="I18" s="38" t="s">
        <v>147</v>
      </c>
      <c r="J18" s="38" t="s">
        <v>147</v>
      </c>
      <c r="K18" s="38" t="s">
        <v>147</v>
      </c>
      <c r="L18" s="38"/>
      <c r="M18" s="38"/>
      <c r="N18" s="38" t="s">
        <v>147</v>
      </c>
      <c r="O18" s="38"/>
      <c r="P18" s="38"/>
      <c r="Q18" s="38"/>
      <c r="R18" s="38" t="s">
        <v>147</v>
      </c>
      <c r="S18" s="38"/>
      <c r="T18" s="38"/>
      <c r="U18" s="38" t="s">
        <v>147</v>
      </c>
      <c r="V18" s="38"/>
      <c r="W18" s="38" t="s">
        <v>147</v>
      </c>
      <c r="X18" s="38" t="s">
        <v>153</v>
      </c>
      <c r="Y18" s="38" t="s">
        <v>153</v>
      </c>
      <c r="Z18" s="38"/>
      <c r="AA18" s="38"/>
      <c r="AB18" s="38"/>
      <c r="AC18" s="38"/>
      <c r="AD18" s="38" t="s">
        <v>147</v>
      </c>
      <c r="AE18" s="38" t="s">
        <v>149</v>
      </c>
      <c r="AF18" s="38"/>
      <c r="AG18" s="38"/>
      <c r="AH18" s="38" t="s">
        <v>147</v>
      </c>
      <c r="AI18" s="38"/>
      <c r="AJ18" s="38" t="s">
        <v>147</v>
      </c>
      <c r="AK18" s="38"/>
      <c r="AL18" s="38"/>
      <c r="AM18" s="38" t="s">
        <v>147</v>
      </c>
      <c r="AN18" s="38"/>
      <c r="AO18" s="38"/>
      <c r="AP18" s="38" t="s">
        <v>147</v>
      </c>
      <c r="AQ18" s="38"/>
      <c r="AR18" s="38" t="s">
        <v>147</v>
      </c>
      <c r="AS18" s="38" t="s">
        <v>147</v>
      </c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9"/>
      <c r="BG18" s="38"/>
      <c r="BH18" s="38"/>
      <c r="BI18" s="38"/>
      <c r="BJ18" s="38"/>
      <c r="BK18" s="38"/>
      <c r="BL18" s="38"/>
      <c r="BM18" s="38"/>
      <c r="BN18" s="39"/>
      <c r="BO18" s="39"/>
      <c r="BP18" s="39"/>
      <c r="BQ18" s="39"/>
      <c r="BR18" s="39"/>
      <c r="BS18" s="39"/>
      <c r="BT18" s="39"/>
      <c r="BU18" s="39"/>
      <c r="BV18" s="39"/>
      <c r="BW18" s="39" t="s">
        <v>148</v>
      </c>
      <c r="BX18" s="39"/>
      <c r="BY18" s="39"/>
      <c r="BZ18" s="39"/>
      <c r="CA18" s="39"/>
      <c r="CB18" s="40" t="s">
        <v>148</v>
      </c>
      <c r="CC18" s="20"/>
    </row>
    <row r="19" spans="1:81" s="8" customFormat="1" ht="18" hidden="1" customHeight="1" outlineLevel="1" thickBot="1" x14ac:dyDescent="0.25">
      <c r="A19" s="12"/>
      <c r="B19" s="13">
        <v>6</v>
      </c>
      <c r="C19" s="9">
        <v>44116</v>
      </c>
      <c r="D19" s="10">
        <f t="shared" si="31"/>
        <v>17</v>
      </c>
      <c r="E19" s="38"/>
      <c r="F19" s="38"/>
      <c r="G19" s="38" t="s">
        <v>147</v>
      </c>
      <c r="H19" s="38" t="s">
        <v>147</v>
      </c>
      <c r="I19" s="38" t="s">
        <v>147</v>
      </c>
      <c r="J19" s="38" t="s">
        <v>147</v>
      </c>
      <c r="K19" s="38" t="s">
        <v>147</v>
      </c>
      <c r="L19" s="38" t="s">
        <v>148</v>
      </c>
      <c r="M19" s="38"/>
      <c r="N19" s="38" t="s">
        <v>147</v>
      </c>
      <c r="O19" s="38"/>
      <c r="P19" s="38"/>
      <c r="Q19" s="38"/>
      <c r="R19" s="38" t="s">
        <v>147</v>
      </c>
      <c r="S19" s="38"/>
      <c r="T19" s="38"/>
      <c r="U19" s="38"/>
      <c r="V19" s="38"/>
      <c r="W19" s="38"/>
      <c r="X19" s="38" t="s">
        <v>153</v>
      </c>
      <c r="Y19" s="38"/>
      <c r="Z19" s="38"/>
      <c r="AA19" s="38"/>
      <c r="AB19" s="38"/>
      <c r="AC19" s="38"/>
      <c r="AD19" s="38" t="s">
        <v>148</v>
      </c>
      <c r="AE19" s="38"/>
      <c r="AF19" s="38"/>
      <c r="AG19" s="38"/>
      <c r="AH19" s="38"/>
      <c r="AI19" s="38"/>
      <c r="AJ19" s="38" t="s">
        <v>148</v>
      </c>
      <c r="AK19" s="38"/>
      <c r="AL19" s="38"/>
      <c r="AM19" s="38" t="s">
        <v>148</v>
      </c>
      <c r="AN19" s="38"/>
      <c r="AO19" s="38"/>
      <c r="AP19" s="38"/>
      <c r="AQ19" s="38"/>
      <c r="AR19" s="38" t="s">
        <v>148</v>
      </c>
      <c r="AS19" s="38" t="s">
        <v>148</v>
      </c>
      <c r="AT19" s="38"/>
      <c r="AU19" s="38"/>
      <c r="AV19" s="38"/>
      <c r="AW19" s="38" t="s">
        <v>148</v>
      </c>
      <c r="AX19" s="38"/>
      <c r="AY19" s="38"/>
      <c r="AZ19" s="38"/>
      <c r="BA19" s="38"/>
      <c r="BB19" s="38"/>
      <c r="BC19" s="38"/>
      <c r="BD19" s="38"/>
      <c r="BE19" s="38"/>
      <c r="BF19" s="39"/>
      <c r="BG19" s="38"/>
      <c r="BH19" s="38"/>
      <c r="BI19" s="38"/>
      <c r="BJ19" s="38"/>
      <c r="BK19" s="38"/>
      <c r="BL19" s="38"/>
      <c r="BM19" s="38"/>
      <c r="BN19" s="39"/>
      <c r="BO19" s="39"/>
      <c r="BP19" s="39"/>
      <c r="BQ19" s="39"/>
      <c r="BR19" s="39"/>
      <c r="BS19" s="39"/>
      <c r="BT19" s="39"/>
      <c r="BU19" s="39"/>
      <c r="BV19" s="39"/>
      <c r="BW19" s="39" t="s">
        <v>148</v>
      </c>
      <c r="BX19" s="39"/>
      <c r="BY19" s="39"/>
      <c r="BZ19" s="39"/>
      <c r="CA19" s="39"/>
      <c r="CB19" s="40" t="s">
        <v>148</v>
      </c>
      <c r="CC19" s="20"/>
    </row>
    <row r="20" spans="1:81" s="8" customFormat="1" ht="18" hidden="1" customHeight="1" outlineLevel="1" thickBot="1" x14ac:dyDescent="0.25">
      <c r="A20" s="12"/>
      <c r="B20" s="13">
        <v>7</v>
      </c>
      <c r="C20" s="9">
        <v>44117</v>
      </c>
      <c r="D20" s="10">
        <f t="shared" si="31"/>
        <v>15</v>
      </c>
      <c r="E20" s="38"/>
      <c r="F20" s="38"/>
      <c r="G20" s="38" t="s">
        <v>147</v>
      </c>
      <c r="H20" s="38" t="s">
        <v>147</v>
      </c>
      <c r="I20" s="38"/>
      <c r="J20" s="38" t="s">
        <v>147</v>
      </c>
      <c r="K20" s="38" t="s">
        <v>147</v>
      </c>
      <c r="L20" s="38"/>
      <c r="M20" s="38"/>
      <c r="N20" s="38" t="s">
        <v>147</v>
      </c>
      <c r="O20" s="38"/>
      <c r="P20" s="38"/>
      <c r="Q20" s="38"/>
      <c r="R20" s="38" t="s">
        <v>147</v>
      </c>
      <c r="S20" s="38"/>
      <c r="T20" s="38"/>
      <c r="U20" s="38" t="s">
        <v>147</v>
      </c>
      <c r="V20" s="38"/>
      <c r="W20" s="38"/>
      <c r="X20" s="38"/>
      <c r="Y20" s="38"/>
      <c r="Z20" s="38"/>
      <c r="AA20" s="38"/>
      <c r="AB20" s="38"/>
      <c r="AC20" s="38" t="s">
        <v>148</v>
      </c>
      <c r="AD20" s="38"/>
      <c r="AE20" s="38" t="s">
        <v>147</v>
      </c>
      <c r="AF20" s="38"/>
      <c r="AG20" s="38"/>
      <c r="AH20" s="38"/>
      <c r="AI20" s="38"/>
      <c r="AJ20" s="38" t="s">
        <v>148</v>
      </c>
      <c r="AK20" s="38"/>
      <c r="AL20" s="38"/>
      <c r="AM20" s="38"/>
      <c r="AN20" s="38"/>
      <c r="AO20" s="38"/>
      <c r="AP20" s="38" t="s">
        <v>148</v>
      </c>
      <c r="AQ20" s="38"/>
      <c r="AR20" s="38" t="s">
        <v>153</v>
      </c>
      <c r="AS20" s="38" t="s">
        <v>148</v>
      </c>
      <c r="AT20" s="38"/>
      <c r="AU20" s="38"/>
      <c r="AV20" s="38"/>
      <c r="AW20" s="38" t="s">
        <v>148</v>
      </c>
      <c r="AX20" s="38"/>
      <c r="AY20" s="38"/>
      <c r="AZ20" s="38"/>
      <c r="BA20" s="38"/>
      <c r="BB20" s="38"/>
      <c r="BC20" s="38"/>
      <c r="BD20" s="38"/>
      <c r="BE20" s="38"/>
      <c r="BF20" s="39"/>
      <c r="BG20" s="38"/>
      <c r="BH20" s="38"/>
      <c r="BI20" s="38"/>
      <c r="BJ20" s="38"/>
      <c r="BK20" s="38"/>
      <c r="BL20" s="38"/>
      <c r="BM20" s="38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40" t="s">
        <v>148</v>
      </c>
      <c r="CC20" s="20"/>
    </row>
    <row r="21" spans="1:81" s="8" customFormat="1" ht="18" hidden="1" customHeight="1" outlineLevel="1" thickBot="1" x14ac:dyDescent="0.25">
      <c r="A21" s="12"/>
      <c r="B21" s="13">
        <v>8</v>
      </c>
      <c r="C21" s="9">
        <v>44118</v>
      </c>
      <c r="D21" s="10">
        <f t="shared" si="31"/>
        <v>15</v>
      </c>
      <c r="E21" s="38"/>
      <c r="F21" s="38"/>
      <c r="G21" s="38" t="s">
        <v>147</v>
      </c>
      <c r="H21" s="38" t="s">
        <v>147</v>
      </c>
      <c r="I21" s="38" t="s">
        <v>147</v>
      </c>
      <c r="J21" s="38" t="s">
        <v>147</v>
      </c>
      <c r="K21" s="38"/>
      <c r="L21" s="38"/>
      <c r="M21" s="38"/>
      <c r="N21" s="38" t="s">
        <v>147</v>
      </c>
      <c r="O21" s="38"/>
      <c r="P21" s="38"/>
      <c r="Q21" s="38"/>
      <c r="R21" s="38" t="s">
        <v>147</v>
      </c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 t="s">
        <v>149</v>
      </c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 t="s">
        <v>153</v>
      </c>
      <c r="AQ21" s="38"/>
      <c r="AR21" s="38" t="s">
        <v>148</v>
      </c>
      <c r="AS21" s="38" t="s">
        <v>148</v>
      </c>
      <c r="AT21" s="38"/>
      <c r="AU21" s="38"/>
      <c r="AV21" s="38"/>
      <c r="AW21" s="38" t="s">
        <v>148</v>
      </c>
      <c r="AX21" s="38"/>
      <c r="AY21" s="38"/>
      <c r="AZ21" s="38"/>
      <c r="BA21" s="38"/>
      <c r="BB21" s="38"/>
      <c r="BC21" s="38"/>
      <c r="BD21" s="38"/>
      <c r="BE21" s="38"/>
      <c r="BF21" s="39"/>
      <c r="BG21" s="38"/>
      <c r="BH21" s="38"/>
      <c r="BI21" s="38"/>
      <c r="BJ21" s="38"/>
      <c r="BK21" s="38"/>
      <c r="BL21" s="38"/>
      <c r="BM21" s="38"/>
      <c r="BN21" s="39" t="s">
        <v>148</v>
      </c>
      <c r="BO21" s="39" t="s">
        <v>148</v>
      </c>
      <c r="BP21" s="39"/>
      <c r="BQ21" s="39"/>
      <c r="BR21" s="39"/>
      <c r="BS21" s="39"/>
      <c r="BT21" s="39"/>
      <c r="BU21" s="39"/>
      <c r="BV21" s="39"/>
      <c r="BW21" s="39" t="s">
        <v>148</v>
      </c>
      <c r="BX21" s="39"/>
      <c r="BY21" s="39"/>
      <c r="BZ21" s="39"/>
      <c r="CA21" s="39"/>
      <c r="CB21" s="40" t="s">
        <v>148</v>
      </c>
      <c r="CC21" s="20"/>
    </row>
    <row r="22" spans="1:81" s="8" customFormat="1" ht="18" hidden="1" customHeight="1" outlineLevel="1" thickBot="1" x14ac:dyDescent="0.25">
      <c r="A22" s="12"/>
      <c r="B22" s="13">
        <v>9</v>
      </c>
      <c r="C22" s="9">
        <v>44119</v>
      </c>
      <c r="D22" s="10">
        <f t="shared" si="31"/>
        <v>10</v>
      </c>
      <c r="E22" s="38"/>
      <c r="F22" s="38"/>
      <c r="G22" s="38" t="s">
        <v>147</v>
      </c>
      <c r="H22" s="38" t="s">
        <v>147</v>
      </c>
      <c r="I22" s="38" t="s">
        <v>147</v>
      </c>
      <c r="J22" s="38" t="s">
        <v>147</v>
      </c>
      <c r="K22" s="38"/>
      <c r="L22" s="38"/>
      <c r="M22" s="38"/>
      <c r="N22" s="38" t="s">
        <v>147</v>
      </c>
      <c r="O22" s="38"/>
      <c r="P22" s="38"/>
      <c r="Q22" s="38"/>
      <c r="R22" s="38" t="s">
        <v>147</v>
      </c>
      <c r="S22" s="38"/>
      <c r="T22" s="38"/>
      <c r="U22" s="38" t="s">
        <v>147</v>
      </c>
      <c r="V22" s="38"/>
      <c r="W22" s="38"/>
      <c r="X22" s="38" t="s">
        <v>148</v>
      </c>
      <c r="Y22" s="38"/>
      <c r="Z22" s="38"/>
      <c r="AA22" s="38"/>
      <c r="AB22" s="38"/>
      <c r="AC22" s="38"/>
      <c r="AD22" s="38"/>
      <c r="AE22" s="38" t="s">
        <v>147</v>
      </c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9"/>
      <c r="BG22" s="38"/>
      <c r="BH22" s="38"/>
      <c r="BI22" s="38"/>
      <c r="BJ22" s="38"/>
      <c r="BK22" s="38"/>
      <c r="BL22" s="38"/>
      <c r="BM22" s="38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40" t="s">
        <v>148</v>
      </c>
      <c r="CC22" s="20"/>
    </row>
    <row r="23" spans="1:81" s="8" customFormat="1" ht="18" hidden="1" customHeight="1" outlineLevel="1" thickBot="1" x14ac:dyDescent="0.25">
      <c r="A23" s="12"/>
      <c r="B23" s="13">
        <v>10</v>
      </c>
      <c r="C23" s="9">
        <v>44120</v>
      </c>
      <c r="D23" s="10">
        <f t="shared" si="31"/>
        <v>17</v>
      </c>
      <c r="E23" s="38"/>
      <c r="F23" s="38"/>
      <c r="G23" s="38" t="s">
        <v>147</v>
      </c>
      <c r="H23" s="38" t="s">
        <v>147</v>
      </c>
      <c r="I23" s="38" t="s">
        <v>147</v>
      </c>
      <c r="J23" s="38" t="s">
        <v>147</v>
      </c>
      <c r="K23" s="38" t="s">
        <v>147</v>
      </c>
      <c r="L23" s="38"/>
      <c r="M23" s="38" t="s">
        <v>147</v>
      </c>
      <c r="N23" s="38" t="s">
        <v>147</v>
      </c>
      <c r="O23" s="38"/>
      <c r="P23" s="38"/>
      <c r="Q23" s="38"/>
      <c r="R23" s="38" t="s">
        <v>147</v>
      </c>
      <c r="S23" s="38"/>
      <c r="T23" s="38"/>
      <c r="U23" s="38" t="s">
        <v>148</v>
      </c>
      <c r="V23" s="38"/>
      <c r="W23" s="38" t="s">
        <v>153</v>
      </c>
      <c r="X23" s="38"/>
      <c r="Y23" s="38"/>
      <c r="Z23" s="38"/>
      <c r="AA23" s="38"/>
      <c r="AB23" s="38"/>
      <c r="AC23" s="38"/>
      <c r="AD23" s="38"/>
      <c r="AE23" s="38" t="s">
        <v>148</v>
      </c>
      <c r="AF23" s="38"/>
      <c r="AG23" s="38" t="s">
        <v>153</v>
      </c>
      <c r="AH23" s="38"/>
      <c r="AI23" s="38"/>
      <c r="AJ23" s="38" t="s">
        <v>148</v>
      </c>
      <c r="AK23" s="38"/>
      <c r="AL23" s="38"/>
      <c r="AM23" s="38"/>
      <c r="AN23" s="38"/>
      <c r="AO23" s="38"/>
      <c r="AP23" s="38" t="s">
        <v>148</v>
      </c>
      <c r="AQ23" s="38"/>
      <c r="AR23" s="38" t="s">
        <v>148</v>
      </c>
      <c r="AS23" s="38" t="s">
        <v>148</v>
      </c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9"/>
      <c r="BG23" s="38"/>
      <c r="BH23" s="38"/>
      <c r="BI23" s="38"/>
      <c r="BJ23" s="38"/>
      <c r="BK23" s="38"/>
      <c r="BL23" s="38"/>
      <c r="BM23" s="38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40" t="s">
        <v>148</v>
      </c>
      <c r="CC23" s="20"/>
    </row>
    <row r="24" spans="1:81" s="8" customFormat="1" ht="18" hidden="1" customHeight="1" outlineLevel="1" thickBot="1" x14ac:dyDescent="0.25">
      <c r="A24" s="12"/>
      <c r="B24" s="13">
        <v>11</v>
      </c>
      <c r="C24" s="9">
        <v>44123</v>
      </c>
      <c r="D24" s="10">
        <f t="shared" si="31"/>
        <v>15</v>
      </c>
      <c r="E24" s="38"/>
      <c r="F24" s="38"/>
      <c r="G24" s="38" t="s">
        <v>147</v>
      </c>
      <c r="H24" s="38" t="s">
        <v>153</v>
      </c>
      <c r="I24" s="38" t="s">
        <v>147</v>
      </c>
      <c r="J24" s="38" t="s">
        <v>147</v>
      </c>
      <c r="K24" s="38" t="s">
        <v>147</v>
      </c>
      <c r="L24" s="38"/>
      <c r="M24" s="38"/>
      <c r="N24" s="38" t="s">
        <v>147</v>
      </c>
      <c r="O24" s="38"/>
      <c r="P24" s="38"/>
      <c r="Q24" s="38"/>
      <c r="R24" s="38" t="s">
        <v>147</v>
      </c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 t="s">
        <v>147</v>
      </c>
      <c r="AF24" s="38"/>
      <c r="AG24" s="38"/>
      <c r="AH24" s="38" t="s">
        <v>147</v>
      </c>
      <c r="AI24" s="38"/>
      <c r="AJ24" s="38" t="s">
        <v>147</v>
      </c>
      <c r="AK24" s="38"/>
      <c r="AL24" s="38"/>
      <c r="AM24" s="38"/>
      <c r="AN24" s="38"/>
      <c r="AO24" s="38"/>
      <c r="AP24" s="38"/>
      <c r="AQ24" s="38"/>
      <c r="AR24" s="38" t="s">
        <v>147</v>
      </c>
      <c r="AS24" s="38"/>
      <c r="AT24" s="38" t="s">
        <v>148</v>
      </c>
      <c r="AU24" s="38"/>
      <c r="AV24" s="38"/>
      <c r="AW24" s="38" t="s">
        <v>148</v>
      </c>
      <c r="AX24" s="38"/>
      <c r="AY24" s="38"/>
      <c r="AZ24" s="38"/>
      <c r="BA24" s="38"/>
      <c r="BB24" s="38"/>
      <c r="BC24" s="38"/>
      <c r="BD24" s="38"/>
      <c r="BE24" s="38"/>
      <c r="BF24" s="39"/>
      <c r="BG24" s="38"/>
      <c r="BH24" s="38"/>
      <c r="BI24" s="38"/>
      <c r="BJ24" s="38"/>
      <c r="BK24" s="38"/>
      <c r="BL24" s="38"/>
      <c r="BM24" s="38"/>
      <c r="BN24" s="39"/>
      <c r="BO24" s="39"/>
      <c r="BP24" s="39"/>
      <c r="BQ24" s="39"/>
      <c r="BR24" s="39"/>
      <c r="BS24" s="39"/>
      <c r="BT24" s="39"/>
      <c r="BU24" s="39"/>
      <c r="BV24" s="39"/>
      <c r="BW24" s="39" t="s">
        <v>148</v>
      </c>
      <c r="BX24" s="39"/>
      <c r="BY24" s="39"/>
      <c r="BZ24" s="39"/>
      <c r="CA24" s="39"/>
      <c r="CB24" s="40" t="s">
        <v>148</v>
      </c>
      <c r="CC24" s="20"/>
    </row>
    <row r="25" spans="1:81" s="8" customFormat="1" ht="18" hidden="1" customHeight="1" outlineLevel="1" thickBot="1" x14ac:dyDescent="0.25">
      <c r="A25" s="12"/>
      <c r="B25" s="13">
        <v>12</v>
      </c>
      <c r="C25" s="9">
        <v>44124</v>
      </c>
      <c r="D25" s="10">
        <f t="shared" si="31"/>
        <v>19</v>
      </c>
      <c r="E25" s="38"/>
      <c r="F25" s="38"/>
      <c r="G25" s="38" t="s">
        <v>147</v>
      </c>
      <c r="H25" s="38" t="s">
        <v>153</v>
      </c>
      <c r="I25" s="38" t="s">
        <v>147</v>
      </c>
      <c r="J25" s="38" t="s">
        <v>147</v>
      </c>
      <c r="K25" s="38" t="s">
        <v>147</v>
      </c>
      <c r="L25" s="38" t="s">
        <v>148</v>
      </c>
      <c r="M25" s="38" t="s">
        <v>147</v>
      </c>
      <c r="N25" s="38" t="s">
        <v>147</v>
      </c>
      <c r="O25" s="38"/>
      <c r="P25" s="38"/>
      <c r="Q25" s="38"/>
      <c r="R25" s="38" t="s">
        <v>147</v>
      </c>
      <c r="S25" s="38"/>
      <c r="T25" s="38"/>
      <c r="U25" s="38" t="s">
        <v>148</v>
      </c>
      <c r="V25" s="38"/>
      <c r="W25" s="38"/>
      <c r="X25" s="38"/>
      <c r="Y25" s="38"/>
      <c r="Z25" s="38"/>
      <c r="AA25" s="38"/>
      <c r="AB25" s="38"/>
      <c r="AC25" s="38" t="s">
        <v>148</v>
      </c>
      <c r="AD25" s="38"/>
      <c r="AE25" s="38"/>
      <c r="AF25" s="38"/>
      <c r="AG25" s="38" t="s">
        <v>149</v>
      </c>
      <c r="AH25" s="38" t="s">
        <v>148</v>
      </c>
      <c r="AI25" s="38"/>
      <c r="AJ25" s="38" t="s">
        <v>148</v>
      </c>
      <c r="AK25" s="38"/>
      <c r="AL25" s="38"/>
      <c r="AM25" s="38"/>
      <c r="AN25" s="38"/>
      <c r="AO25" s="38"/>
      <c r="AP25" s="38" t="s">
        <v>148</v>
      </c>
      <c r="AQ25" s="38"/>
      <c r="AR25" s="38" t="s">
        <v>153</v>
      </c>
      <c r="AS25" s="38"/>
      <c r="AT25" s="38" t="s">
        <v>148</v>
      </c>
      <c r="AU25" s="38"/>
      <c r="AV25" s="38"/>
      <c r="AW25" s="38" t="s">
        <v>148</v>
      </c>
      <c r="AX25" s="38"/>
      <c r="AY25" s="38"/>
      <c r="AZ25" s="38"/>
      <c r="BA25" s="38"/>
      <c r="BB25" s="38"/>
      <c r="BC25" s="38"/>
      <c r="BD25" s="38"/>
      <c r="BE25" s="38"/>
      <c r="BF25" s="39"/>
      <c r="BG25" s="38"/>
      <c r="BH25" s="38"/>
      <c r="BI25" s="38"/>
      <c r="BJ25" s="38"/>
      <c r="BK25" s="38"/>
      <c r="BL25" s="38"/>
      <c r="BM25" s="38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40" t="s">
        <v>148</v>
      </c>
      <c r="CC25" s="20"/>
    </row>
    <row r="26" spans="1:81" s="8" customFormat="1" ht="18" hidden="1" customHeight="1" outlineLevel="1" thickBot="1" x14ac:dyDescent="0.25">
      <c r="A26" s="12"/>
      <c r="B26" s="13">
        <v>13</v>
      </c>
      <c r="C26" s="9">
        <v>44125</v>
      </c>
      <c r="D26" s="10">
        <f t="shared" si="31"/>
        <v>20</v>
      </c>
      <c r="E26" s="38"/>
      <c r="F26" s="38"/>
      <c r="G26" s="38" t="s">
        <v>147</v>
      </c>
      <c r="H26" s="38"/>
      <c r="I26" s="38" t="s">
        <v>147</v>
      </c>
      <c r="J26" s="38" t="s">
        <v>147</v>
      </c>
      <c r="K26" s="38" t="s">
        <v>147</v>
      </c>
      <c r="L26" s="38" t="s">
        <v>148</v>
      </c>
      <c r="M26" s="38"/>
      <c r="N26" s="38" t="s">
        <v>147</v>
      </c>
      <c r="O26" s="38"/>
      <c r="P26" s="38"/>
      <c r="Q26" s="38" t="s">
        <v>147</v>
      </c>
      <c r="R26" s="38" t="s">
        <v>147</v>
      </c>
      <c r="S26" s="38"/>
      <c r="T26" s="38"/>
      <c r="U26" s="38" t="s">
        <v>148</v>
      </c>
      <c r="V26" s="38"/>
      <c r="W26" s="38"/>
      <c r="X26" s="38"/>
      <c r="Y26" s="38"/>
      <c r="Z26" s="38"/>
      <c r="AA26" s="38"/>
      <c r="AB26" s="38"/>
      <c r="AC26" s="38"/>
      <c r="AD26" s="38"/>
      <c r="AE26" s="38" t="s">
        <v>148</v>
      </c>
      <c r="AF26" s="38"/>
      <c r="AG26" s="38" t="s">
        <v>148</v>
      </c>
      <c r="AH26" s="38" t="s">
        <v>149</v>
      </c>
      <c r="AI26" s="38"/>
      <c r="AJ26" s="38" t="s">
        <v>148</v>
      </c>
      <c r="AK26" s="38"/>
      <c r="AL26" s="38"/>
      <c r="AM26" s="38"/>
      <c r="AN26" s="38"/>
      <c r="AO26" s="38"/>
      <c r="AP26" s="38" t="s">
        <v>148</v>
      </c>
      <c r="AQ26" s="38"/>
      <c r="AR26" s="38" t="s">
        <v>148</v>
      </c>
      <c r="AS26" s="38" t="s">
        <v>148</v>
      </c>
      <c r="AT26" s="38" t="s">
        <v>148</v>
      </c>
      <c r="AU26" s="38"/>
      <c r="AV26" s="38"/>
      <c r="AW26" s="38" t="s">
        <v>148</v>
      </c>
      <c r="AX26" s="38"/>
      <c r="AY26" s="38"/>
      <c r="AZ26" s="38"/>
      <c r="BA26" s="38"/>
      <c r="BB26" s="38"/>
      <c r="BC26" s="38"/>
      <c r="BD26" s="38"/>
      <c r="BE26" s="38"/>
      <c r="BF26" s="39"/>
      <c r="BG26" s="38"/>
      <c r="BH26" s="38"/>
      <c r="BI26" s="38"/>
      <c r="BJ26" s="38"/>
      <c r="BK26" s="38"/>
      <c r="BL26" s="38"/>
      <c r="BM26" s="38"/>
      <c r="BN26" s="39"/>
      <c r="BO26" s="39" t="s">
        <v>148</v>
      </c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40" t="s">
        <v>148</v>
      </c>
      <c r="CC26" s="20"/>
    </row>
    <row r="27" spans="1:81" s="8" customFormat="1" ht="18" hidden="1" customHeight="1" outlineLevel="1" thickBot="1" x14ac:dyDescent="0.25">
      <c r="A27" s="12"/>
      <c r="B27" s="13">
        <v>14</v>
      </c>
      <c r="C27" s="9">
        <v>44126</v>
      </c>
      <c r="D27" s="10">
        <f t="shared" si="31"/>
        <v>21</v>
      </c>
      <c r="E27" s="38"/>
      <c r="F27" s="38"/>
      <c r="G27" s="38" t="s">
        <v>147</v>
      </c>
      <c r="H27" s="38" t="s">
        <v>147</v>
      </c>
      <c r="I27" s="38" t="s">
        <v>147</v>
      </c>
      <c r="J27" s="38" t="s">
        <v>147</v>
      </c>
      <c r="K27" s="38" t="s">
        <v>147</v>
      </c>
      <c r="L27" s="38" t="s">
        <v>148</v>
      </c>
      <c r="M27" s="38" t="s">
        <v>147</v>
      </c>
      <c r="N27" s="38" t="s">
        <v>147</v>
      </c>
      <c r="O27" s="38"/>
      <c r="P27" s="38" t="s">
        <v>147</v>
      </c>
      <c r="Q27" s="38" t="s">
        <v>147</v>
      </c>
      <c r="R27" s="38" t="s">
        <v>149</v>
      </c>
      <c r="S27" s="38"/>
      <c r="T27" s="38"/>
      <c r="U27" s="38"/>
      <c r="V27" s="38"/>
      <c r="W27" s="38" t="s">
        <v>153</v>
      </c>
      <c r="X27" s="38"/>
      <c r="Y27" s="38"/>
      <c r="Z27" s="38"/>
      <c r="AA27" s="38"/>
      <c r="AB27" s="38"/>
      <c r="AC27" s="38"/>
      <c r="AD27" s="38"/>
      <c r="AE27" s="38" t="s">
        <v>148</v>
      </c>
      <c r="AF27" s="38"/>
      <c r="AG27" s="38" t="s">
        <v>148</v>
      </c>
      <c r="AH27" s="38" t="s">
        <v>148</v>
      </c>
      <c r="AI27" s="38"/>
      <c r="AJ27" s="38" t="s">
        <v>148</v>
      </c>
      <c r="AK27" s="38"/>
      <c r="AL27" s="38"/>
      <c r="AM27" s="38"/>
      <c r="AN27" s="38"/>
      <c r="AO27" s="38"/>
      <c r="AP27" s="38" t="s">
        <v>147</v>
      </c>
      <c r="AQ27" s="38"/>
      <c r="AR27" s="38" t="s">
        <v>148</v>
      </c>
      <c r="AS27" s="38"/>
      <c r="AT27" s="38" t="s">
        <v>148</v>
      </c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9"/>
      <c r="BG27" s="38"/>
      <c r="BH27" s="38"/>
      <c r="BI27" s="38"/>
      <c r="BJ27" s="38"/>
      <c r="BK27" s="38"/>
      <c r="BL27" s="38"/>
      <c r="BM27" s="38"/>
      <c r="BN27" s="39"/>
      <c r="BO27" s="39"/>
      <c r="BP27" s="39"/>
      <c r="BQ27" s="39"/>
      <c r="BR27" s="39"/>
      <c r="BS27" s="39"/>
      <c r="BT27" s="39"/>
      <c r="BU27" s="39"/>
      <c r="BV27" s="39"/>
      <c r="BW27" s="39" t="s">
        <v>148</v>
      </c>
      <c r="BX27" s="39"/>
      <c r="BY27" s="39"/>
      <c r="BZ27" s="39"/>
      <c r="CA27" s="39"/>
      <c r="CB27" s="40" t="s">
        <v>148</v>
      </c>
      <c r="CC27" s="20"/>
    </row>
    <row r="28" spans="1:81" s="8" customFormat="1" ht="18" hidden="1" customHeight="1" outlineLevel="1" thickBot="1" x14ac:dyDescent="0.25">
      <c r="A28" s="12"/>
      <c r="B28" s="13">
        <v>15</v>
      </c>
      <c r="C28" s="9">
        <v>44130</v>
      </c>
      <c r="D28" s="10">
        <f t="shared" si="31"/>
        <v>14</v>
      </c>
      <c r="E28" s="38"/>
      <c r="F28" s="38"/>
      <c r="G28" s="38" t="s">
        <v>147</v>
      </c>
      <c r="H28" s="38" t="s">
        <v>153</v>
      </c>
      <c r="I28" s="38" t="s">
        <v>147</v>
      </c>
      <c r="J28" s="38" t="s">
        <v>147</v>
      </c>
      <c r="K28" s="38"/>
      <c r="L28" s="38" t="s">
        <v>147</v>
      </c>
      <c r="M28" s="38"/>
      <c r="N28" s="38" t="s">
        <v>147</v>
      </c>
      <c r="O28" s="38"/>
      <c r="P28" s="38"/>
      <c r="Q28" s="38"/>
      <c r="R28" s="38" t="s">
        <v>147</v>
      </c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 t="s">
        <v>148</v>
      </c>
      <c r="AF28" s="38"/>
      <c r="AG28" s="38"/>
      <c r="AH28" s="38" t="s">
        <v>148</v>
      </c>
      <c r="AI28" s="38"/>
      <c r="AJ28" s="38" t="s">
        <v>148</v>
      </c>
      <c r="AK28" s="38"/>
      <c r="AL28" s="38"/>
      <c r="AM28" s="38"/>
      <c r="AN28" s="38"/>
      <c r="AO28" s="38"/>
      <c r="AP28" s="38"/>
      <c r="AQ28" s="38"/>
      <c r="AR28" s="38" t="s">
        <v>148</v>
      </c>
      <c r="AS28" s="38" t="s">
        <v>148</v>
      </c>
      <c r="AT28" s="38" t="s">
        <v>148</v>
      </c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9"/>
      <c r="BG28" s="38"/>
      <c r="BH28" s="38"/>
      <c r="BI28" s="38"/>
      <c r="BJ28" s="38"/>
      <c r="BK28" s="38"/>
      <c r="BL28" s="38"/>
      <c r="BM28" s="38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40" t="s">
        <v>148</v>
      </c>
      <c r="CC28" s="20"/>
    </row>
    <row r="29" spans="1:81" s="8" customFormat="1" ht="18" hidden="1" customHeight="1" outlineLevel="1" thickBot="1" x14ac:dyDescent="0.25">
      <c r="A29" s="12"/>
      <c r="B29" s="13">
        <v>16</v>
      </c>
      <c r="C29" s="9">
        <v>44131</v>
      </c>
      <c r="D29" s="10">
        <f t="shared" si="31"/>
        <v>21</v>
      </c>
      <c r="E29" s="38"/>
      <c r="F29" s="38"/>
      <c r="G29" s="38" t="s">
        <v>147</v>
      </c>
      <c r="H29" s="38" t="s">
        <v>147</v>
      </c>
      <c r="I29" s="38" t="s">
        <v>147</v>
      </c>
      <c r="J29" s="38" t="s">
        <v>147</v>
      </c>
      <c r="K29" s="38"/>
      <c r="L29" s="38" t="s">
        <v>153</v>
      </c>
      <c r="M29" s="38"/>
      <c r="N29" s="38" t="s">
        <v>147</v>
      </c>
      <c r="O29" s="38"/>
      <c r="P29" s="38" t="s">
        <v>147</v>
      </c>
      <c r="Q29" s="38" t="s">
        <v>147</v>
      </c>
      <c r="R29" s="38" t="s">
        <v>147</v>
      </c>
      <c r="S29" s="38"/>
      <c r="T29" s="38"/>
      <c r="U29" s="38"/>
      <c r="V29" s="38" t="s">
        <v>148</v>
      </c>
      <c r="W29" s="38" t="s">
        <v>153</v>
      </c>
      <c r="X29" s="38"/>
      <c r="Y29" s="38"/>
      <c r="Z29" s="38"/>
      <c r="AA29" s="38"/>
      <c r="AB29" s="38"/>
      <c r="AC29" s="38" t="s">
        <v>148</v>
      </c>
      <c r="AD29" s="38"/>
      <c r="AE29" s="38" t="s">
        <v>148</v>
      </c>
      <c r="AF29" s="38"/>
      <c r="AG29" s="38"/>
      <c r="AH29" s="38" t="s">
        <v>147</v>
      </c>
      <c r="AI29" s="38"/>
      <c r="AJ29" s="38" t="s">
        <v>147</v>
      </c>
      <c r="AK29" s="38"/>
      <c r="AL29" s="38"/>
      <c r="AM29" s="38"/>
      <c r="AN29" s="38"/>
      <c r="AO29" s="38"/>
      <c r="AP29" s="38" t="s">
        <v>147</v>
      </c>
      <c r="AQ29" s="38"/>
      <c r="AR29" s="38" t="s">
        <v>147</v>
      </c>
      <c r="AS29" s="38"/>
      <c r="AT29" s="38"/>
      <c r="AU29" s="38"/>
      <c r="AV29" s="38"/>
      <c r="AW29" s="38" t="s">
        <v>148</v>
      </c>
      <c r="AX29" s="38"/>
      <c r="AY29" s="38"/>
      <c r="AZ29" s="38"/>
      <c r="BA29" s="38"/>
      <c r="BB29" s="38"/>
      <c r="BC29" s="38"/>
      <c r="BD29" s="38"/>
      <c r="BE29" s="38"/>
      <c r="BF29" s="39"/>
      <c r="BG29" s="38"/>
      <c r="BH29" s="38"/>
      <c r="BI29" s="38"/>
      <c r="BJ29" s="38"/>
      <c r="BK29" s="38"/>
      <c r="BL29" s="38"/>
      <c r="BM29" s="38"/>
      <c r="BN29" s="39"/>
      <c r="BO29" s="39" t="s">
        <v>148</v>
      </c>
      <c r="BP29" s="39"/>
      <c r="BQ29" s="39"/>
      <c r="BR29" s="39"/>
      <c r="BS29" s="39"/>
      <c r="BT29" s="39"/>
      <c r="BU29" s="39"/>
      <c r="BV29" s="39"/>
      <c r="BW29" s="39" t="s">
        <v>148</v>
      </c>
      <c r="BX29" s="39"/>
      <c r="BY29" s="39"/>
      <c r="BZ29" s="39"/>
      <c r="CA29" s="39"/>
      <c r="CB29" s="40" t="s">
        <v>148</v>
      </c>
      <c r="CC29" s="20"/>
    </row>
    <row r="30" spans="1:81" s="8" customFormat="1" ht="18" hidden="1" customHeight="1" outlineLevel="1" thickBot="1" x14ac:dyDescent="0.25">
      <c r="A30" s="12"/>
      <c r="B30" s="13">
        <v>17</v>
      </c>
      <c r="C30" s="9">
        <v>44132</v>
      </c>
      <c r="D30" s="10">
        <f t="shared" si="31"/>
        <v>20</v>
      </c>
      <c r="E30" s="38"/>
      <c r="F30" s="38"/>
      <c r="G30" s="38" t="s">
        <v>147</v>
      </c>
      <c r="H30" s="38" t="s">
        <v>147</v>
      </c>
      <c r="I30" s="38" t="s">
        <v>147</v>
      </c>
      <c r="J30" s="38" t="s">
        <v>147</v>
      </c>
      <c r="K30" s="38" t="s">
        <v>147</v>
      </c>
      <c r="L30" s="38" t="s">
        <v>147</v>
      </c>
      <c r="M30" s="38" t="s">
        <v>147</v>
      </c>
      <c r="N30" s="38" t="s">
        <v>147</v>
      </c>
      <c r="O30" s="38"/>
      <c r="P30" s="38"/>
      <c r="Q30" s="38" t="s">
        <v>147</v>
      </c>
      <c r="R30" s="38" t="s">
        <v>147</v>
      </c>
      <c r="S30" s="38"/>
      <c r="T30" s="38"/>
      <c r="U30" s="38" t="s">
        <v>147</v>
      </c>
      <c r="V30" s="38" t="s">
        <v>148</v>
      </c>
      <c r="W30" s="38"/>
      <c r="X30" s="38"/>
      <c r="Y30" s="38"/>
      <c r="Z30" s="38"/>
      <c r="AA30" s="38"/>
      <c r="AB30" s="38" t="s">
        <v>148</v>
      </c>
      <c r="AC30" s="38"/>
      <c r="AD30" s="38"/>
      <c r="AE30" s="38" t="s">
        <v>147</v>
      </c>
      <c r="AF30" s="38"/>
      <c r="AG30" s="38" t="s">
        <v>153</v>
      </c>
      <c r="AH30" s="38"/>
      <c r="AI30" s="38"/>
      <c r="AJ30" s="38" t="s">
        <v>148</v>
      </c>
      <c r="AK30" s="38"/>
      <c r="AL30" s="38"/>
      <c r="AM30" s="38"/>
      <c r="AN30" s="38"/>
      <c r="AO30" s="38"/>
      <c r="AP30" s="38" t="s">
        <v>147</v>
      </c>
      <c r="AQ30" s="38"/>
      <c r="AR30" s="38" t="s">
        <v>147</v>
      </c>
      <c r="AS30" s="38"/>
      <c r="AT30" s="38" t="s">
        <v>148</v>
      </c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9"/>
      <c r="BG30" s="38"/>
      <c r="BH30" s="38"/>
      <c r="BI30" s="38"/>
      <c r="BJ30" s="38"/>
      <c r="BK30" s="38"/>
      <c r="BL30" s="38"/>
      <c r="BM30" s="38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40" t="s">
        <v>148</v>
      </c>
      <c r="CC30" s="20"/>
    </row>
    <row r="31" spans="1:81" s="8" customFormat="1" ht="18" hidden="1" customHeight="1" outlineLevel="1" thickBot="1" x14ac:dyDescent="0.25">
      <c r="A31" s="12"/>
      <c r="B31" s="13">
        <v>18</v>
      </c>
      <c r="C31" s="9">
        <v>44133</v>
      </c>
      <c r="D31" s="10">
        <f t="shared" si="31"/>
        <v>22</v>
      </c>
      <c r="E31" s="38"/>
      <c r="F31" s="38"/>
      <c r="G31" s="38" t="s">
        <v>147</v>
      </c>
      <c r="H31" s="38" t="s">
        <v>147</v>
      </c>
      <c r="I31" s="38" t="s">
        <v>147</v>
      </c>
      <c r="J31" s="38" t="s">
        <v>147</v>
      </c>
      <c r="K31" s="38" t="s">
        <v>147</v>
      </c>
      <c r="L31" s="38" t="s">
        <v>147</v>
      </c>
      <c r="M31" s="38" t="s">
        <v>147</v>
      </c>
      <c r="N31" s="38" t="s">
        <v>147</v>
      </c>
      <c r="O31" s="38"/>
      <c r="P31" s="38"/>
      <c r="Q31" s="38" t="s">
        <v>147</v>
      </c>
      <c r="R31" s="38" t="s">
        <v>147</v>
      </c>
      <c r="S31" s="38"/>
      <c r="T31" s="38"/>
      <c r="U31" s="38" t="s">
        <v>147</v>
      </c>
      <c r="V31" s="38" t="s">
        <v>148</v>
      </c>
      <c r="W31" s="38"/>
      <c r="X31" s="38"/>
      <c r="Y31" s="38" t="s">
        <v>149</v>
      </c>
      <c r="Z31" s="38"/>
      <c r="AA31" s="38"/>
      <c r="AB31" s="38" t="s">
        <v>148</v>
      </c>
      <c r="AC31" s="38"/>
      <c r="AD31" s="38"/>
      <c r="AE31" s="38" t="s">
        <v>149</v>
      </c>
      <c r="AF31" s="38"/>
      <c r="AG31" s="38" t="s">
        <v>148</v>
      </c>
      <c r="AH31" s="38" t="s">
        <v>147</v>
      </c>
      <c r="AI31" s="38"/>
      <c r="AJ31" s="38" t="s">
        <v>149</v>
      </c>
      <c r="AK31" s="38"/>
      <c r="AL31" s="38"/>
      <c r="AM31" s="38"/>
      <c r="AN31" s="38"/>
      <c r="AO31" s="38"/>
      <c r="AP31" s="38" t="s">
        <v>147</v>
      </c>
      <c r="AQ31" s="38"/>
      <c r="AR31" s="38" t="s">
        <v>147</v>
      </c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9"/>
      <c r="BG31" s="38"/>
      <c r="BH31" s="38"/>
      <c r="BI31" s="38"/>
      <c r="BJ31" s="38"/>
      <c r="BK31" s="38"/>
      <c r="BL31" s="38"/>
      <c r="BM31" s="38"/>
      <c r="BN31" s="39"/>
      <c r="BO31" s="39"/>
      <c r="BP31" s="39"/>
      <c r="BQ31" s="39"/>
      <c r="BR31" s="39"/>
      <c r="BS31" s="39"/>
      <c r="BT31" s="39"/>
      <c r="BU31" s="39"/>
      <c r="BV31" s="39"/>
      <c r="BW31" s="39" t="s">
        <v>148</v>
      </c>
      <c r="BX31" s="39"/>
      <c r="BY31" s="39"/>
      <c r="BZ31" s="39"/>
      <c r="CA31" s="39"/>
      <c r="CB31" s="40" t="s">
        <v>148</v>
      </c>
      <c r="CC31" s="20"/>
    </row>
    <row r="32" spans="1:81" s="8" customFormat="1" ht="18" hidden="1" customHeight="1" outlineLevel="1" thickBot="1" x14ac:dyDescent="0.25">
      <c r="A32" s="12"/>
      <c r="B32" s="13">
        <v>19</v>
      </c>
      <c r="C32" s="9">
        <v>44134</v>
      </c>
      <c r="D32" s="10">
        <f t="shared" si="31"/>
        <v>18</v>
      </c>
      <c r="E32" s="38"/>
      <c r="F32" s="38"/>
      <c r="G32" s="38"/>
      <c r="H32" s="38" t="s">
        <v>147</v>
      </c>
      <c r="I32" s="38"/>
      <c r="J32" s="38" t="s">
        <v>147</v>
      </c>
      <c r="K32" s="38" t="s">
        <v>147</v>
      </c>
      <c r="L32" s="38"/>
      <c r="M32" s="38"/>
      <c r="N32" s="38" t="s">
        <v>147</v>
      </c>
      <c r="O32" s="38"/>
      <c r="P32" s="38" t="s">
        <v>147</v>
      </c>
      <c r="Q32" s="38" t="s">
        <v>147</v>
      </c>
      <c r="R32" s="38" t="s">
        <v>147</v>
      </c>
      <c r="S32" s="38"/>
      <c r="T32" s="38"/>
      <c r="U32" s="38"/>
      <c r="V32" s="38" t="s">
        <v>148</v>
      </c>
      <c r="W32" s="38" t="s">
        <v>153</v>
      </c>
      <c r="X32" s="38"/>
      <c r="Y32" s="38" t="s">
        <v>149</v>
      </c>
      <c r="Z32" s="38"/>
      <c r="AA32" s="38"/>
      <c r="AB32" s="38" t="s">
        <v>148</v>
      </c>
      <c r="AC32" s="38"/>
      <c r="AD32" s="38"/>
      <c r="AE32" s="38"/>
      <c r="AF32" s="38"/>
      <c r="AG32" s="38" t="s">
        <v>147</v>
      </c>
      <c r="AH32" s="38" t="s">
        <v>147</v>
      </c>
      <c r="AI32" s="38"/>
      <c r="AJ32" s="38" t="s">
        <v>148</v>
      </c>
      <c r="AK32" s="38"/>
      <c r="AL32" s="38"/>
      <c r="AM32" s="38"/>
      <c r="AN32" s="38"/>
      <c r="AO32" s="38"/>
      <c r="AP32" s="38" t="s">
        <v>147</v>
      </c>
      <c r="AQ32" s="38"/>
      <c r="AR32" s="38" t="s">
        <v>147</v>
      </c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9"/>
      <c r="BG32" s="38"/>
      <c r="BH32" s="38"/>
      <c r="BI32" s="38"/>
      <c r="BJ32" s="38"/>
      <c r="BK32" s="38"/>
      <c r="BL32" s="38"/>
      <c r="BM32" s="38"/>
      <c r="BN32" s="39"/>
      <c r="BO32" s="39"/>
      <c r="BP32" s="39"/>
      <c r="BQ32" s="39"/>
      <c r="BR32" s="39"/>
      <c r="BS32" s="39"/>
      <c r="BT32" s="39"/>
      <c r="BU32" s="39"/>
      <c r="BV32" s="39"/>
      <c r="BW32" s="39" t="s">
        <v>148</v>
      </c>
      <c r="BX32" s="39"/>
      <c r="BY32" s="39"/>
      <c r="BZ32" s="39"/>
      <c r="CA32" s="39"/>
      <c r="CB32" s="40" t="s">
        <v>148</v>
      </c>
      <c r="CC32" s="20"/>
    </row>
    <row r="33" spans="1:81" s="12" customFormat="1" ht="18" customHeight="1" collapsed="1" thickBot="1" x14ac:dyDescent="0.25">
      <c r="A33" s="14" t="s">
        <v>136</v>
      </c>
      <c r="B33" s="164" t="s">
        <v>145</v>
      </c>
      <c r="C33" s="165"/>
      <c r="D33" s="11">
        <f>SUM(D34:D52)</f>
        <v>282</v>
      </c>
      <c r="E33" s="41">
        <f t="shared" ref="E33:AI33" si="32">COUNTIF(E34:E52,"〇") + COUNTIF(E34:E52,"◎")*1.25 + COUNTIF(E34:E52,"☆")*0.75+ COUNTIF(E34:E52,"△")*0.5</f>
        <v>0</v>
      </c>
      <c r="F33" s="41">
        <f t="shared" si="32"/>
        <v>0</v>
      </c>
      <c r="G33" s="41">
        <f t="shared" si="32"/>
        <v>15</v>
      </c>
      <c r="H33" s="41">
        <f t="shared" si="32"/>
        <v>11.75</v>
      </c>
      <c r="I33" s="41">
        <f t="shared" si="32"/>
        <v>8.75</v>
      </c>
      <c r="J33" s="41">
        <f t="shared" si="32"/>
        <v>8.75</v>
      </c>
      <c r="K33" s="41">
        <f t="shared" si="32"/>
        <v>3.75</v>
      </c>
      <c r="L33" s="41">
        <f t="shared" si="32"/>
        <v>0</v>
      </c>
      <c r="M33" s="41">
        <f t="shared" si="32"/>
        <v>7.5</v>
      </c>
      <c r="N33" s="41">
        <f t="shared" si="32"/>
        <v>19.75</v>
      </c>
      <c r="O33" s="41">
        <f t="shared" si="32"/>
        <v>0</v>
      </c>
      <c r="P33" s="41">
        <f t="shared" si="32"/>
        <v>6.25</v>
      </c>
      <c r="Q33" s="41">
        <f t="shared" si="32"/>
        <v>8.75</v>
      </c>
      <c r="R33" s="41">
        <f t="shared" si="32"/>
        <v>23.75</v>
      </c>
      <c r="S33" s="41">
        <f t="shared" si="32"/>
        <v>0</v>
      </c>
      <c r="T33" s="41">
        <f t="shared" si="32"/>
        <v>0</v>
      </c>
      <c r="U33" s="41">
        <f t="shared" si="32"/>
        <v>2.5</v>
      </c>
      <c r="V33" s="41">
        <f t="shared" si="32"/>
        <v>13.75</v>
      </c>
      <c r="W33" s="41">
        <f t="shared" si="32"/>
        <v>2</v>
      </c>
      <c r="X33" s="41">
        <f t="shared" si="32"/>
        <v>0</v>
      </c>
      <c r="Y33" s="41">
        <f t="shared" si="32"/>
        <v>4.75</v>
      </c>
      <c r="Z33" s="41">
        <f t="shared" si="32"/>
        <v>0</v>
      </c>
      <c r="AA33" s="41">
        <f t="shared" si="32"/>
        <v>0</v>
      </c>
      <c r="AB33" s="41">
        <f t="shared" ref="AB33" si="33">COUNTIF(AB34:AB52,"〇") + COUNTIF(AB34:AB52,"◎")*1.25 + COUNTIF(AB34:AB52,"☆")*0.75+ COUNTIF(AB34:AB52,"△")*0.5</f>
        <v>17.25</v>
      </c>
      <c r="AC33" s="41">
        <f t="shared" si="32"/>
        <v>5</v>
      </c>
      <c r="AD33" s="41">
        <f t="shared" si="32"/>
        <v>0</v>
      </c>
      <c r="AE33" s="41">
        <f t="shared" si="32"/>
        <v>14</v>
      </c>
      <c r="AF33" s="41">
        <f t="shared" si="32"/>
        <v>0</v>
      </c>
      <c r="AG33" s="41">
        <f t="shared" si="32"/>
        <v>6.25</v>
      </c>
      <c r="AH33" s="41">
        <f t="shared" si="32"/>
        <v>13</v>
      </c>
      <c r="AI33" s="41">
        <f t="shared" si="32"/>
        <v>0</v>
      </c>
      <c r="AJ33" s="41">
        <f t="shared" ref="AJ33:BW33" si="34">COUNTIF(AJ34:AJ52,"〇") + COUNTIF(AJ34:AJ52,"◎")*1.25 + COUNTIF(AJ34:AJ52,"☆")*0.75+ COUNTIF(AJ34:AJ52,"△")*0.5</f>
        <v>18.5</v>
      </c>
      <c r="AK33" s="41">
        <f t="shared" si="34"/>
        <v>0</v>
      </c>
      <c r="AL33" s="41">
        <f t="shared" si="34"/>
        <v>0</v>
      </c>
      <c r="AM33" s="41">
        <f t="shared" si="34"/>
        <v>3.25</v>
      </c>
      <c r="AN33" s="41">
        <f t="shared" si="34"/>
        <v>0</v>
      </c>
      <c r="AO33" s="41">
        <f t="shared" si="34"/>
        <v>0</v>
      </c>
      <c r="AP33" s="41">
        <f t="shared" si="34"/>
        <v>17</v>
      </c>
      <c r="AQ33" s="41">
        <f t="shared" si="34"/>
        <v>3.25</v>
      </c>
      <c r="AR33" s="41">
        <f t="shared" si="34"/>
        <v>21.75</v>
      </c>
      <c r="AS33" s="41">
        <f t="shared" si="34"/>
        <v>7.5</v>
      </c>
      <c r="AT33" s="41">
        <f t="shared" si="34"/>
        <v>9</v>
      </c>
      <c r="AU33" s="41">
        <f t="shared" ref="AU33:AV33" si="35">COUNTIF(AU34:AU52,"〇") + COUNTIF(AU34:AU52,"◎")*1.25 + COUNTIF(AU34:AU52,"☆")*0.75+ COUNTIF(AU34:AU52,"△")*0.5</f>
        <v>1</v>
      </c>
      <c r="AV33" s="41">
        <f t="shared" si="35"/>
        <v>0</v>
      </c>
      <c r="AW33" s="41">
        <f t="shared" ref="AW33" si="36">COUNTIF(AW34:AW52,"〇") + COUNTIF(AW34:AW52,"◎")*1.25 + COUNTIF(AW34:AW52,"☆")*0.75+ COUNTIF(AW34:AW52,"△")*0.5</f>
        <v>0</v>
      </c>
      <c r="AX33" s="41">
        <f t="shared" si="34"/>
        <v>0</v>
      </c>
      <c r="AY33" s="41">
        <f t="shared" si="34"/>
        <v>0</v>
      </c>
      <c r="AZ33" s="41">
        <f t="shared" si="34"/>
        <v>0</v>
      </c>
      <c r="BA33" s="41">
        <f t="shared" si="34"/>
        <v>0</v>
      </c>
      <c r="BB33" s="41">
        <f t="shared" si="34"/>
        <v>0</v>
      </c>
      <c r="BC33" s="41">
        <f t="shared" si="34"/>
        <v>0</v>
      </c>
      <c r="BD33" s="41">
        <f t="shared" si="34"/>
        <v>0</v>
      </c>
      <c r="BE33" s="41">
        <f t="shared" si="34"/>
        <v>0</v>
      </c>
      <c r="BF33" s="41">
        <f t="shared" ref="BF33" si="37">COUNTIF(BF34:BF52,"〇") + COUNTIF(BF34:BF52,"◎")*1.25 + COUNTIF(BF34:BF52,"☆")*0.75+ COUNTIF(BF34:BF52,"△")*0.5</f>
        <v>0</v>
      </c>
      <c r="BG33" s="41">
        <f t="shared" si="34"/>
        <v>0</v>
      </c>
      <c r="BH33" s="41">
        <f t="shared" si="34"/>
        <v>1</v>
      </c>
      <c r="BI33" s="41">
        <f t="shared" ref="BI33" si="38">COUNTIF(BI34:BI52,"〇") + COUNTIF(BI34:BI52,"◎")*1.25 + COUNTIF(BI34:BI52,"☆")*0.75+ COUNTIF(BI34:BI52,"△")*0.5</f>
        <v>0</v>
      </c>
      <c r="BJ33" s="41">
        <f t="shared" si="34"/>
        <v>0</v>
      </c>
      <c r="BK33" s="41">
        <f t="shared" si="34"/>
        <v>0</v>
      </c>
      <c r="BL33" s="41">
        <f t="shared" ref="BL33" si="39">COUNTIF(BL34:BL52,"〇") + COUNTIF(BL34:BL52,"◎")*1.25 + COUNTIF(BL34:BL52,"☆")*0.75+ COUNTIF(BL34:BL52,"△")*0.5</f>
        <v>0</v>
      </c>
      <c r="BM33" s="41">
        <f>COUNTIF(BM34:BM52,"〇") + COUNTIF(BM34:BM52,"◎")*1.25 + COUNTIF(BM34:BM52,"☆")*0.75+ COUNTIF(BM34:BM52,"△")*0.5</f>
        <v>0</v>
      </c>
      <c r="BN33" s="41">
        <f t="shared" ref="BN33:BO33" si="40">COUNTIF(BN34:BN52,"〇") + COUNTIF(BN34:BN52,"◎")*1.25 + COUNTIF(BN34:BN52,"☆")*0.75+ COUNTIF(BN34:BN52,"△")*0.5</f>
        <v>1</v>
      </c>
      <c r="BO33" s="41">
        <f t="shared" si="40"/>
        <v>0</v>
      </c>
      <c r="BP33" s="41">
        <f t="shared" si="34"/>
        <v>0</v>
      </c>
      <c r="BQ33" s="41">
        <f t="shared" ref="BQ33:BR33" si="41">COUNTIF(BQ34:BQ52,"〇") + COUNTIF(BQ34:BQ52,"◎")*1.25 + COUNTIF(BQ34:BQ52,"☆")*0.75+ COUNTIF(BQ34:BQ52,"△")*0.5</f>
        <v>0</v>
      </c>
      <c r="BR33" s="41">
        <f t="shared" si="41"/>
        <v>0</v>
      </c>
      <c r="BS33" s="41">
        <f t="shared" ref="BS33" si="42">COUNTIF(BS34:BS52,"〇") + COUNTIF(BS34:BS52,"◎")*1.25 + COUNTIF(BS34:BS52,"☆")*0.75+ COUNTIF(BS34:BS52,"△")*0.5</f>
        <v>6</v>
      </c>
      <c r="BT33" s="41">
        <f t="shared" si="34"/>
        <v>0</v>
      </c>
      <c r="BU33" s="41">
        <f t="shared" si="34"/>
        <v>0</v>
      </c>
      <c r="BV33" s="41">
        <f t="shared" si="34"/>
        <v>0</v>
      </c>
      <c r="BW33" s="41">
        <f t="shared" si="34"/>
        <v>6</v>
      </c>
      <c r="BX33" s="41">
        <f t="shared" ref="BX33:CB33" si="43">COUNTIF(BX34:BX52,"〇") + COUNTIF(BX34:BX52,"◎")*1.25 + COUNTIF(BX34:BX52,"☆")*0.75+ COUNTIF(BX34:BX52,"△")*0.5</f>
        <v>0</v>
      </c>
      <c r="BY33" s="41">
        <f t="shared" si="43"/>
        <v>0</v>
      </c>
      <c r="BZ33" s="41">
        <f t="shared" si="43"/>
        <v>0</v>
      </c>
      <c r="CA33" s="41">
        <f t="shared" si="43"/>
        <v>0</v>
      </c>
      <c r="CB33" s="42">
        <f t="shared" si="43"/>
        <v>19</v>
      </c>
    </row>
    <row r="34" spans="1:81" s="8" customFormat="1" ht="18" hidden="1" customHeight="1" outlineLevel="1" x14ac:dyDescent="0.2">
      <c r="A34" s="12"/>
      <c r="B34" s="13">
        <v>1</v>
      </c>
      <c r="C34" s="9">
        <v>44137</v>
      </c>
      <c r="D34" s="10">
        <f t="shared" ref="D34:D52" si="44">COUNTA(E34:CB34)</f>
        <v>10</v>
      </c>
      <c r="E34" s="38"/>
      <c r="F34" s="38"/>
      <c r="G34" s="38"/>
      <c r="H34" s="38" t="s">
        <v>147</v>
      </c>
      <c r="I34" s="38"/>
      <c r="J34" s="38"/>
      <c r="K34" s="38" t="s">
        <v>147</v>
      </c>
      <c r="L34" s="38"/>
      <c r="M34" s="38"/>
      <c r="N34" s="38" t="s">
        <v>147</v>
      </c>
      <c r="O34" s="38"/>
      <c r="P34" s="38"/>
      <c r="Q34" s="38" t="s">
        <v>147</v>
      </c>
      <c r="R34" s="38" t="s">
        <v>147</v>
      </c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 t="s">
        <v>147</v>
      </c>
      <c r="AF34" s="38"/>
      <c r="AG34" s="38"/>
      <c r="AH34" s="38" t="s">
        <v>147</v>
      </c>
      <c r="AI34" s="38"/>
      <c r="AJ34" s="38"/>
      <c r="AK34" s="38"/>
      <c r="AL34" s="38"/>
      <c r="AM34" s="38"/>
      <c r="AN34" s="38"/>
      <c r="AO34" s="38"/>
      <c r="AP34" s="38" t="s">
        <v>147</v>
      </c>
      <c r="AQ34" s="38"/>
      <c r="AR34" s="38" t="s">
        <v>147</v>
      </c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9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40" t="s">
        <v>148</v>
      </c>
      <c r="CC34" s="20"/>
    </row>
    <row r="35" spans="1:81" s="8" customFormat="1" ht="18" hidden="1" customHeight="1" outlineLevel="1" x14ac:dyDescent="0.2">
      <c r="A35" s="12"/>
      <c r="B35" s="13">
        <v>2</v>
      </c>
      <c r="C35" s="9">
        <v>44139</v>
      </c>
      <c r="D35" s="10">
        <f t="shared" si="44"/>
        <v>17</v>
      </c>
      <c r="E35" s="38"/>
      <c r="F35" s="38"/>
      <c r="G35" s="38" t="s">
        <v>147</v>
      </c>
      <c r="H35" s="38" t="s">
        <v>147</v>
      </c>
      <c r="I35" s="38"/>
      <c r="J35" s="38" t="s">
        <v>147</v>
      </c>
      <c r="K35" s="38" t="s">
        <v>147</v>
      </c>
      <c r="L35" s="38"/>
      <c r="M35" s="38"/>
      <c r="N35" s="38" t="s">
        <v>147</v>
      </c>
      <c r="O35" s="38"/>
      <c r="P35" s="38"/>
      <c r="Q35" s="38"/>
      <c r="R35" s="38" t="s">
        <v>147</v>
      </c>
      <c r="S35" s="38"/>
      <c r="T35" s="38"/>
      <c r="U35" s="38"/>
      <c r="V35" s="38" t="s">
        <v>148</v>
      </c>
      <c r="W35" s="38"/>
      <c r="X35" s="38"/>
      <c r="Y35" s="38"/>
      <c r="Z35" s="38"/>
      <c r="AA35" s="38"/>
      <c r="AB35" s="38" t="s">
        <v>148</v>
      </c>
      <c r="AC35" s="38"/>
      <c r="AD35" s="38"/>
      <c r="AE35" s="38"/>
      <c r="AF35" s="38"/>
      <c r="AG35" s="38"/>
      <c r="AH35" s="38" t="s">
        <v>147</v>
      </c>
      <c r="AI35" s="38"/>
      <c r="AJ35" s="38" t="s">
        <v>148</v>
      </c>
      <c r="AK35" s="38"/>
      <c r="AL35" s="38"/>
      <c r="AM35" s="38"/>
      <c r="AN35" s="38"/>
      <c r="AO35" s="38"/>
      <c r="AP35" s="38" t="s">
        <v>147</v>
      </c>
      <c r="AQ35" s="38" t="s">
        <v>148</v>
      </c>
      <c r="AR35" s="38" t="s">
        <v>147</v>
      </c>
      <c r="AS35" s="38" t="s">
        <v>147</v>
      </c>
      <c r="AT35" s="38" t="s">
        <v>148</v>
      </c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9"/>
      <c r="BG35" s="38"/>
      <c r="BH35" s="38"/>
      <c r="BI35" s="38"/>
      <c r="BJ35" s="38"/>
      <c r="BK35" s="38"/>
      <c r="BL35" s="38"/>
      <c r="BM35" s="38"/>
      <c r="BN35" s="39"/>
      <c r="BO35" s="39"/>
      <c r="BP35" s="39"/>
      <c r="BQ35" s="39"/>
      <c r="BR35" s="39"/>
      <c r="BS35" s="39"/>
      <c r="BT35" s="39"/>
      <c r="BU35" s="39"/>
      <c r="BV35" s="39"/>
      <c r="BW35" s="39" t="s">
        <v>148</v>
      </c>
      <c r="BX35" s="39"/>
      <c r="BY35" s="39"/>
      <c r="BZ35" s="39"/>
      <c r="CA35" s="39"/>
      <c r="CB35" s="40" t="s">
        <v>148</v>
      </c>
      <c r="CC35" s="20"/>
    </row>
    <row r="36" spans="1:81" s="8" customFormat="1" ht="18" hidden="1" customHeight="1" outlineLevel="1" x14ac:dyDescent="0.2">
      <c r="A36" s="12"/>
      <c r="B36" s="13">
        <v>3</v>
      </c>
      <c r="C36" s="9">
        <v>44140</v>
      </c>
      <c r="D36" s="10">
        <f t="shared" si="44"/>
        <v>17</v>
      </c>
      <c r="E36" s="38"/>
      <c r="F36" s="38"/>
      <c r="G36" s="38" t="s">
        <v>147</v>
      </c>
      <c r="H36" s="38"/>
      <c r="I36" s="38"/>
      <c r="J36" s="38" t="s">
        <v>147</v>
      </c>
      <c r="K36" s="38" t="s">
        <v>147</v>
      </c>
      <c r="L36" s="38"/>
      <c r="M36" s="38"/>
      <c r="N36" s="38" t="s">
        <v>147</v>
      </c>
      <c r="O36" s="38"/>
      <c r="P36" s="38"/>
      <c r="Q36" s="38"/>
      <c r="R36" s="38" t="s">
        <v>147</v>
      </c>
      <c r="S36" s="38"/>
      <c r="T36" s="38"/>
      <c r="U36" s="38"/>
      <c r="V36" s="38" t="s">
        <v>148</v>
      </c>
      <c r="W36" s="38"/>
      <c r="X36" s="38"/>
      <c r="Y36" s="38" t="s">
        <v>149</v>
      </c>
      <c r="Z36" s="38"/>
      <c r="AA36" s="38"/>
      <c r="AB36" s="38" t="s">
        <v>148</v>
      </c>
      <c r="AC36" s="38"/>
      <c r="AD36" s="38"/>
      <c r="AE36" s="38" t="s">
        <v>148</v>
      </c>
      <c r="AF36" s="38"/>
      <c r="AG36" s="38" t="s">
        <v>149</v>
      </c>
      <c r="AH36" s="38" t="s">
        <v>148</v>
      </c>
      <c r="AI36" s="38"/>
      <c r="AJ36" s="38" t="s">
        <v>148</v>
      </c>
      <c r="AK36" s="38"/>
      <c r="AL36" s="38"/>
      <c r="AM36" s="38"/>
      <c r="AN36" s="38"/>
      <c r="AO36" s="38"/>
      <c r="AP36" s="38" t="s">
        <v>148</v>
      </c>
      <c r="AQ36" s="38" t="s">
        <v>148</v>
      </c>
      <c r="AR36" s="38" t="s">
        <v>148</v>
      </c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9"/>
      <c r="BG36" s="38"/>
      <c r="BH36" s="38"/>
      <c r="BI36" s="38"/>
      <c r="BJ36" s="38"/>
      <c r="BK36" s="38"/>
      <c r="BL36" s="38"/>
      <c r="BM36" s="38"/>
      <c r="BN36" s="39"/>
      <c r="BO36" s="39"/>
      <c r="BP36" s="39"/>
      <c r="BQ36" s="39"/>
      <c r="BR36" s="39"/>
      <c r="BS36" s="39" t="s">
        <v>148</v>
      </c>
      <c r="BT36" s="39"/>
      <c r="BU36" s="39"/>
      <c r="BV36" s="39"/>
      <c r="BW36" s="39"/>
      <c r="BX36" s="39"/>
      <c r="BY36" s="39"/>
      <c r="BZ36" s="39"/>
      <c r="CA36" s="39"/>
      <c r="CB36" s="40" t="s">
        <v>148</v>
      </c>
      <c r="CC36" s="20"/>
    </row>
    <row r="37" spans="1:81" s="8" customFormat="1" ht="18" hidden="1" customHeight="1" outlineLevel="1" x14ac:dyDescent="0.2">
      <c r="A37" s="12"/>
      <c r="B37" s="13">
        <v>4</v>
      </c>
      <c r="C37" s="9">
        <v>44141</v>
      </c>
      <c r="D37" s="10">
        <f t="shared" si="44"/>
        <v>21</v>
      </c>
      <c r="E37" s="38"/>
      <c r="F37" s="38"/>
      <c r="G37" s="38"/>
      <c r="H37" s="38" t="s">
        <v>148</v>
      </c>
      <c r="I37" s="38"/>
      <c r="J37" s="38" t="s">
        <v>147</v>
      </c>
      <c r="K37" s="38"/>
      <c r="L37" s="38"/>
      <c r="M37" s="38"/>
      <c r="N37" s="38" t="s">
        <v>147</v>
      </c>
      <c r="O37" s="38"/>
      <c r="P37" s="38" t="s">
        <v>147</v>
      </c>
      <c r="Q37" s="38" t="s">
        <v>147</v>
      </c>
      <c r="R37" s="38" t="s">
        <v>147</v>
      </c>
      <c r="S37" s="38"/>
      <c r="T37" s="38"/>
      <c r="U37" s="38"/>
      <c r="V37" s="38" t="s">
        <v>148</v>
      </c>
      <c r="W37" s="38" t="s">
        <v>148</v>
      </c>
      <c r="X37" s="38"/>
      <c r="Y37" s="38" t="s">
        <v>149</v>
      </c>
      <c r="Z37" s="38"/>
      <c r="AA37" s="38"/>
      <c r="AB37" s="38" t="s">
        <v>148</v>
      </c>
      <c r="AC37" s="38"/>
      <c r="AD37" s="38"/>
      <c r="AE37" s="38" t="s">
        <v>147</v>
      </c>
      <c r="AF37" s="38"/>
      <c r="AG37" s="38" t="s">
        <v>148</v>
      </c>
      <c r="AH37" s="38" t="s">
        <v>147</v>
      </c>
      <c r="AI37" s="38"/>
      <c r="AJ37" s="38" t="s">
        <v>147</v>
      </c>
      <c r="AK37" s="38"/>
      <c r="AL37" s="38"/>
      <c r="AM37" s="38"/>
      <c r="AN37" s="38"/>
      <c r="AO37" s="38"/>
      <c r="AP37" s="38" t="s">
        <v>147</v>
      </c>
      <c r="AQ37" s="38" t="s">
        <v>147</v>
      </c>
      <c r="AR37" s="38" t="s">
        <v>147</v>
      </c>
      <c r="AS37" s="38" t="s">
        <v>148</v>
      </c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9"/>
      <c r="BG37" s="38"/>
      <c r="BH37" s="38"/>
      <c r="BI37" s="38"/>
      <c r="BJ37" s="38"/>
      <c r="BK37" s="38"/>
      <c r="BL37" s="38"/>
      <c r="BM37" s="38"/>
      <c r="BN37" s="39" t="s">
        <v>148</v>
      </c>
      <c r="BO37" s="39"/>
      <c r="BP37" s="39"/>
      <c r="BQ37" s="39"/>
      <c r="BR37" s="39"/>
      <c r="BS37" s="39" t="s">
        <v>148</v>
      </c>
      <c r="BT37" s="39"/>
      <c r="BU37" s="39"/>
      <c r="BV37" s="39"/>
      <c r="BW37" s="39"/>
      <c r="BX37" s="39"/>
      <c r="BY37" s="39"/>
      <c r="BZ37" s="39"/>
      <c r="CA37" s="39"/>
      <c r="CB37" s="40" t="s">
        <v>148</v>
      </c>
      <c r="CC37" s="20"/>
    </row>
    <row r="38" spans="1:81" s="8" customFormat="1" ht="18" hidden="1" customHeight="1" outlineLevel="1" x14ac:dyDescent="0.2">
      <c r="A38" s="12"/>
      <c r="B38" s="13">
        <v>5</v>
      </c>
      <c r="C38" s="9">
        <v>44144</v>
      </c>
      <c r="D38" s="10">
        <f t="shared" si="44"/>
        <v>14</v>
      </c>
      <c r="E38" s="38"/>
      <c r="F38" s="38"/>
      <c r="G38" s="38" t="s">
        <v>147</v>
      </c>
      <c r="H38" s="38" t="s">
        <v>147</v>
      </c>
      <c r="I38" s="38"/>
      <c r="J38" s="38" t="s">
        <v>147</v>
      </c>
      <c r="K38" s="38"/>
      <c r="L38" s="38"/>
      <c r="M38" s="38"/>
      <c r="N38" s="38" t="s">
        <v>147</v>
      </c>
      <c r="O38" s="38"/>
      <c r="P38" s="38"/>
      <c r="Q38" s="38"/>
      <c r="R38" s="38" t="s">
        <v>147</v>
      </c>
      <c r="S38" s="38"/>
      <c r="T38" s="38"/>
      <c r="U38" s="38"/>
      <c r="V38" s="38" t="s">
        <v>149</v>
      </c>
      <c r="W38" s="38" t="s">
        <v>148</v>
      </c>
      <c r="X38" s="38"/>
      <c r="Y38" s="38"/>
      <c r="Z38" s="38"/>
      <c r="AA38" s="38"/>
      <c r="AB38" s="38" t="s">
        <v>149</v>
      </c>
      <c r="AC38" s="38"/>
      <c r="AD38" s="38"/>
      <c r="AE38" s="38" t="s">
        <v>149</v>
      </c>
      <c r="AF38" s="38"/>
      <c r="AG38" s="38" t="s">
        <v>153</v>
      </c>
      <c r="AH38" s="38"/>
      <c r="AI38" s="38"/>
      <c r="AJ38" s="38" t="s">
        <v>153</v>
      </c>
      <c r="AK38" s="38"/>
      <c r="AL38" s="38"/>
      <c r="AM38" s="38"/>
      <c r="AN38" s="38"/>
      <c r="AO38" s="38"/>
      <c r="AP38" s="38"/>
      <c r="AQ38" s="38"/>
      <c r="AR38" s="38" t="s">
        <v>148</v>
      </c>
      <c r="AS38" s="38" t="s">
        <v>148</v>
      </c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9"/>
      <c r="BG38" s="38"/>
      <c r="BH38" s="38"/>
      <c r="BI38" s="38"/>
      <c r="BJ38" s="38"/>
      <c r="BK38" s="38"/>
      <c r="BL38" s="38"/>
      <c r="BM38" s="38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40" t="s">
        <v>148</v>
      </c>
      <c r="CC38" s="20"/>
    </row>
    <row r="39" spans="1:81" s="8" customFormat="1" ht="18" hidden="1" customHeight="1" outlineLevel="1" x14ac:dyDescent="0.2">
      <c r="A39" s="12"/>
      <c r="B39" s="13">
        <v>6</v>
      </c>
      <c r="C39" s="9">
        <v>44145</v>
      </c>
      <c r="D39" s="10">
        <f t="shared" si="44"/>
        <v>15</v>
      </c>
      <c r="E39" s="38"/>
      <c r="F39" s="38"/>
      <c r="G39" s="38" t="s">
        <v>147</v>
      </c>
      <c r="H39" s="38"/>
      <c r="I39" s="38" t="s">
        <v>147</v>
      </c>
      <c r="J39" s="38" t="s">
        <v>147</v>
      </c>
      <c r="K39" s="38"/>
      <c r="L39" s="38"/>
      <c r="M39" s="38" t="s">
        <v>147</v>
      </c>
      <c r="N39" s="38" t="s">
        <v>147</v>
      </c>
      <c r="O39" s="38"/>
      <c r="P39" s="38"/>
      <c r="Q39" s="38"/>
      <c r="R39" s="38" t="s">
        <v>147</v>
      </c>
      <c r="S39" s="38"/>
      <c r="T39" s="38"/>
      <c r="U39" s="38"/>
      <c r="V39" s="38" t="s">
        <v>149</v>
      </c>
      <c r="W39" s="38"/>
      <c r="X39" s="38"/>
      <c r="Y39" s="38"/>
      <c r="Z39" s="38"/>
      <c r="AA39" s="38"/>
      <c r="AB39" s="38" t="s">
        <v>148</v>
      </c>
      <c r="AC39" s="38" t="s">
        <v>148</v>
      </c>
      <c r="AD39" s="38"/>
      <c r="AE39" s="38" t="s">
        <v>147</v>
      </c>
      <c r="AF39" s="38"/>
      <c r="AG39" s="38" t="s">
        <v>149</v>
      </c>
      <c r="AH39" s="38"/>
      <c r="AI39" s="38"/>
      <c r="AJ39" s="38"/>
      <c r="AK39" s="38"/>
      <c r="AL39" s="38"/>
      <c r="AM39" s="38"/>
      <c r="AN39" s="38"/>
      <c r="AO39" s="38"/>
      <c r="AP39" s="38" t="s">
        <v>147</v>
      </c>
      <c r="AQ39" s="38"/>
      <c r="AR39" s="38" t="s">
        <v>153</v>
      </c>
      <c r="AS39" s="38"/>
      <c r="AT39" s="38" t="s">
        <v>148</v>
      </c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9"/>
      <c r="BG39" s="38"/>
      <c r="BH39" s="38"/>
      <c r="BI39" s="38"/>
      <c r="BJ39" s="38"/>
      <c r="BK39" s="38"/>
      <c r="BL39" s="38"/>
      <c r="BM39" s="38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40" t="s">
        <v>148</v>
      </c>
      <c r="CC39" s="20"/>
    </row>
    <row r="40" spans="1:81" s="8" customFormat="1" ht="18" hidden="1" customHeight="1" outlineLevel="1" x14ac:dyDescent="0.2">
      <c r="A40" s="12"/>
      <c r="B40" s="13">
        <v>7</v>
      </c>
      <c r="C40" s="9">
        <v>44146</v>
      </c>
      <c r="D40" s="10">
        <f t="shared" si="44"/>
        <v>17</v>
      </c>
      <c r="E40" s="38"/>
      <c r="F40" s="38"/>
      <c r="G40" s="38" t="s">
        <v>147</v>
      </c>
      <c r="H40" s="38" t="s">
        <v>153</v>
      </c>
      <c r="I40" s="38" t="s">
        <v>147</v>
      </c>
      <c r="J40" s="38" t="s">
        <v>147</v>
      </c>
      <c r="K40" s="38"/>
      <c r="L40" s="38"/>
      <c r="M40" s="38" t="s">
        <v>147</v>
      </c>
      <c r="N40" s="38" t="s">
        <v>147</v>
      </c>
      <c r="O40" s="38"/>
      <c r="P40" s="38" t="s">
        <v>147</v>
      </c>
      <c r="Q40" s="38" t="s">
        <v>147</v>
      </c>
      <c r="R40" s="38" t="s">
        <v>147</v>
      </c>
      <c r="S40" s="38"/>
      <c r="T40" s="38"/>
      <c r="U40" s="38" t="s">
        <v>147</v>
      </c>
      <c r="V40" s="38"/>
      <c r="W40" s="38"/>
      <c r="X40" s="38"/>
      <c r="Y40" s="38"/>
      <c r="Z40" s="38"/>
      <c r="AA40" s="38"/>
      <c r="AB40" s="38"/>
      <c r="AC40" s="38"/>
      <c r="AD40" s="38"/>
      <c r="AE40" s="38" t="s">
        <v>149</v>
      </c>
      <c r="AF40" s="38"/>
      <c r="AG40" s="38"/>
      <c r="AH40" s="38"/>
      <c r="AI40" s="38"/>
      <c r="AJ40" s="38" t="s">
        <v>147</v>
      </c>
      <c r="AK40" s="38"/>
      <c r="AL40" s="38"/>
      <c r="AM40" s="38"/>
      <c r="AN40" s="38"/>
      <c r="AO40" s="38"/>
      <c r="AP40" s="38" t="s">
        <v>147</v>
      </c>
      <c r="AQ40" s="38"/>
      <c r="AR40" s="38" t="s">
        <v>147</v>
      </c>
      <c r="AS40" s="38" t="s">
        <v>148</v>
      </c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9"/>
      <c r="BG40" s="38"/>
      <c r="BH40" s="38"/>
      <c r="BI40" s="38"/>
      <c r="BJ40" s="38"/>
      <c r="BK40" s="38"/>
      <c r="BL40" s="38"/>
      <c r="BM40" s="38"/>
      <c r="BN40" s="39"/>
      <c r="BO40" s="39"/>
      <c r="BP40" s="39"/>
      <c r="BQ40" s="39"/>
      <c r="BR40" s="39"/>
      <c r="BS40" s="39"/>
      <c r="BT40" s="39"/>
      <c r="BU40" s="39"/>
      <c r="BV40" s="39"/>
      <c r="BW40" s="39" t="s">
        <v>148</v>
      </c>
      <c r="BX40" s="39"/>
      <c r="BY40" s="39"/>
      <c r="BZ40" s="39"/>
      <c r="CA40" s="39"/>
      <c r="CB40" s="40" t="s">
        <v>148</v>
      </c>
      <c r="CC40" s="20"/>
    </row>
    <row r="41" spans="1:81" s="8" customFormat="1" ht="18" hidden="1" customHeight="1" outlineLevel="1" x14ac:dyDescent="0.2">
      <c r="A41" s="12"/>
      <c r="B41" s="13">
        <v>8</v>
      </c>
      <c r="C41" s="9">
        <v>44147</v>
      </c>
      <c r="D41" s="10">
        <f t="shared" si="44"/>
        <v>16</v>
      </c>
      <c r="E41" s="38"/>
      <c r="F41" s="38"/>
      <c r="G41" s="38" t="s">
        <v>147</v>
      </c>
      <c r="H41" s="38" t="s">
        <v>147</v>
      </c>
      <c r="I41" s="38" t="s">
        <v>147</v>
      </c>
      <c r="J41" s="38" t="s">
        <v>147</v>
      </c>
      <c r="K41" s="38"/>
      <c r="L41" s="38"/>
      <c r="M41" s="38"/>
      <c r="N41" s="38" t="s">
        <v>147</v>
      </c>
      <c r="O41" s="38"/>
      <c r="P41" s="38"/>
      <c r="Q41" s="38"/>
      <c r="R41" s="38" t="s">
        <v>147</v>
      </c>
      <c r="S41" s="38"/>
      <c r="T41" s="38"/>
      <c r="U41" s="38"/>
      <c r="V41" s="38" t="s">
        <v>149</v>
      </c>
      <c r="W41" s="38"/>
      <c r="X41" s="38"/>
      <c r="Y41" s="38"/>
      <c r="Z41" s="38"/>
      <c r="AA41" s="38"/>
      <c r="AB41" s="38" t="s">
        <v>149</v>
      </c>
      <c r="AC41" s="38" t="s">
        <v>149</v>
      </c>
      <c r="AD41" s="38"/>
      <c r="AE41" s="38" t="s">
        <v>148</v>
      </c>
      <c r="AF41" s="38"/>
      <c r="AG41" s="38"/>
      <c r="AH41" s="38" t="s">
        <v>148</v>
      </c>
      <c r="AI41" s="38"/>
      <c r="AJ41" s="38" t="s">
        <v>148</v>
      </c>
      <c r="AK41" s="38"/>
      <c r="AL41" s="38"/>
      <c r="AM41" s="38"/>
      <c r="AN41" s="38"/>
      <c r="AO41" s="38"/>
      <c r="AP41" s="38" t="s">
        <v>148</v>
      </c>
      <c r="AQ41" s="38"/>
      <c r="AR41" s="38" t="s">
        <v>149</v>
      </c>
      <c r="AS41" s="38"/>
      <c r="AT41" s="38" t="s">
        <v>148</v>
      </c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9"/>
      <c r="BG41" s="38"/>
      <c r="BH41" s="38"/>
      <c r="BI41" s="38"/>
      <c r="BJ41" s="38"/>
      <c r="BK41" s="38"/>
      <c r="BL41" s="38"/>
      <c r="BM41" s="38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40" t="s">
        <v>148</v>
      </c>
      <c r="CC41" s="20"/>
    </row>
    <row r="42" spans="1:81" s="8" customFormat="1" ht="18" hidden="1" customHeight="1" outlineLevel="1" x14ac:dyDescent="0.2">
      <c r="A42" s="12"/>
      <c r="B42" s="13">
        <v>9</v>
      </c>
      <c r="C42" s="9">
        <v>44148</v>
      </c>
      <c r="D42" s="10">
        <f t="shared" si="44"/>
        <v>15</v>
      </c>
      <c r="E42" s="38"/>
      <c r="F42" s="38"/>
      <c r="G42" s="38" t="s">
        <v>147</v>
      </c>
      <c r="H42" s="38" t="s">
        <v>149</v>
      </c>
      <c r="I42" s="38" t="s">
        <v>147</v>
      </c>
      <c r="J42" s="38"/>
      <c r="K42" s="38"/>
      <c r="L42" s="38"/>
      <c r="M42" s="38" t="s">
        <v>147</v>
      </c>
      <c r="N42" s="38" t="s">
        <v>147</v>
      </c>
      <c r="O42" s="38"/>
      <c r="P42" s="38" t="s">
        <v>147</v>
      </c>
      <c r="Q42" s="38" t="s">
        <v>147</v>
      </c>
      <c r="R42" s="38" t="s">
        <v>147</v>
      </c>
      <c r="S42" s="38"/>
      <c r="T42" s="38"/>
      <c r="U42" s="38"/>
      <c r="V42" s="38" t="s">
        <v>148</v>
      </c>
      <c r="W42" s="38"/>
      <c r="X42" s="38"/>
      <c r="Y42" s="38"/>
      <c r="Z42" s="38"/>
      <c r="AA42" s="38"/>
      <c r="AB42" s="38" t="s">
        <v>147</v>
      </c>
      <c r="AC42" s="38"/>
      <c r="AD42" s="38"/>
      <c r="AE42" s="38"/>
      <c r="AF42" s="38"/>
      <c r="AG42" s="38"/>
      <c r="AH42" s="38" t="s">
        <v>148</v>
      </c>
      <c r="AI42" s="38"/>
      <c r="AJ42" s="38" t="s">
        <v>147</v>
      </c>
      <c r="AK42" s="38"/>
      <c r="AL42" s="38"/>
      <c r="AM42" s="38"/>
      <c r="AN42" s="38"/>
      <c r="AO42" s="38"/>
      <c r="AP42" s="38" t="s">
        <v>147</v>
      </c>
      <c r="AQ42" s="38"/>
      <c r="AR42" s="38" t="s">
        <v>147</v>
      </c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9"/>
      <c r="BG42" s="38"/>
      <c r="BH42" s="38"/>
      <c r="BI42" s="38"/>
      <c r="BJ42" s="38"/>
      <c r="BK42" s="38"/>
      <c r="BL42" s="38"/>
      <c r="BM42" s="38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40" t="s">
        <v>148</v>
      </c>
      <c r="CC42" s="20"/>
    </row>
    <row r="43" spans="1:81" s="8" customFormat="1" ht="18" hidden="1" customHeight="1" outlineLevel="1" x14ac:dyDescent="0.2">
      <c r="A43" s="12"/>
      <c r="B43" s="13">
        <v>10</v>
      </c>
      <c r="C43" s="9">
        <v>44151</v>
      </c>
      <c r="D43" s="10">
        <f t="shared" si="44"/>
        <v>14</v>
      </c>
      <c r="E43" s="38"/>
      <c r="F43" s="38"/>
      <c r="G43" s="38" t="s">
        <v>147</v>
      </c>
      <c r="H43" s="38" t="s">
        <v>147</v>
      </c>
      <c r="I43" s="38" t="s">
        <v>147</v>
      </c>
      <c r="J43" s="38"/>
      <c r="K43" s="38"/>
      <c r="L43" s="38"/>
      <c r="M43" s="38"/>
      <c r="N43" s="38" t="s">
        <v>147</v>
      </c>
      <c r="O43" s="38"/>
      <c r="P43" s="38"/>
      <c r="Q43" s="38"/>
      <c r="R43" s="38" t="s">
        <v>147</v>
      </c>
      <c r="S43" s="38"/>
      <c r="T43" s="38"/>
      <c r="U43" s="38"/>
      <c r="V43" s="38" t="s">
        <v>149</v>
      </c>
      <c r="W43" s="38"/>
      <c r="X43" s="38"/>
      <c r="Y43" s="38"/>
      <c r="Z43" s="38"/>
      <c r="AA43" s="38"/>
      <c r="AB43" s="38" t="s">
        <v>148</v>
      </c>
      <c r="AC43" s="38"/>
      <c r="AD43" s="38"/>
      <c r="AE43" s="38"/>
      <c r="AF43" s="38"/>
      <c r="AG43" s="38" t="s">
        <v>153</v>
      </c>
      <c r="AH43" s="38"/>
      <c r="AI43" s="38"/>
      <c r="AJ43" s="38" t="s">
        <v>148</v>
      </c>
      <c r="AK43" s="38"/>
      <c r="AL43" s="38"/>
      <c r="AM43" s="38"/>
      <c r="AN43" s="38"/>
      <c r="AO43" s="38"/>
      <c r="AP43" s="38"/>
      <c r="AQ43" s="38"/>
      <c r="AR43" s="38" t="s">
        <v>148</v>
      </c>
      <c r="AS43" s="38" t="s">
        <v>148</v>
      </c>
      <c r="AT43" s="38" t="s">
        <v>148</v>
      </c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9"/>
      <c r="BG43" s="38"/>
      <c r="BH43" s="38"/>
      <c r="BI43" s="38"/>
      <c r="BJ43" s="38"/>
      <c r="BK43" s="38"/>
      <c r="BL43" s="38"/>
      <c r="BM43" s="38"/>
      <c r="BN43" s="39"/>
      <c r="BO43" s="39"/>
      <c r="BP43" s="39"/>
      <c r="BQ43" s="39"/>
      <c r="BR43" s="39"/>
      <c r="BS43" s="39"/>
      <c r="BT43" s="39"/>
      <c r="BU43" s="39"/>
      <c r="BV43" s="39"/>
      <c r="BW43" s="39" t="s">
        <v>148</v>
      </c>
      <c r="BX43" s="39"/>
      <c r="BY43" s="39"/>
      <c r="BZ43" s="39"/>
      <c r="CA43" s="39"/>
      <c r="CB43" s="40" t="s">
        <v>148</v>
      </c>
      <c r="CC43" s="20"/>
    </row>
    <row r="44" spans="1:81" s="8" customFormat="1" ht="18" hidden="1" customHeight="1" outlineLevel="1" x14ac:dyDescent="0.2">
      <c r="A44" s="12"/>
      <c r="B44" s="13">
        <v>11</v>
      </c>
      <c r="C44" s="9">
        <v>44152</v>
      </c>
      <c r="D44" s="10">
        <f t="shared" si="44"/>
        <v>18</v>
      </c>
      <c r="E44" s="38"/>
      <c r="F44" s="38"/>
      <c r="G44" s="38" t="s">
        <v>147</v>
      </c>
      <c r="H44" s="38" t="s">
        <v>147</v>
      </c>
      <c r="I44" s="38"/>
      <c r="J44" s="38"/>
      <c r="K44" s="38"/>
      <c r="L44" s="38"/>
      <c r="M44" s="38" t="s">
        <v>147</v>
      </c>
      <c r="N44" s="38" t="s">
        <v>147</v>
      </c>
      <c r="O44" s="38"/>
      <c r="P44" s="38"/>
      <c r="Q44" s="38"/>
      <c r="R44" s="38" t="s">
        <v>147</v>
      </c>
      <c r="S44" s="38"/>
      <c r="T44" s="38"/>
      <c r="U44" s="38"/>
      <c r="V44" s="38" t="s">
        <v>148</v>
      </c>
      <c r="W44" s="38"/>
      <c r="X44" s="38"/>
      <c r="Y44" s="38" t="s">
        <v>149</v>
      </c>
      <c r="Z44" s="38"/>
      <c r="AA44" s="38"/>
      <c r="AB44" s="38" t="s">
        <v>147</v>
      </c>
      <c r="AC44" s="38" t="s">
        <v>148</v>
      </c>
      <c r="AD44" s="38"/>
      <c r="AE44" s="38" t="s">
        <v>147</v>
      </c>
      <c r="AF44" s="38"/>
      <c r="AG44" s="38" t="s">
        <v>153</v>
      </c>
      <c r="AH44" s="38" t="s">
        <v>147</v>
      </c>
      <c r="AI44" s="38"/>
      <c r="AJ44" s="38" t="s">
        <v>147</v>
      </c>
      <c r="AK44" s="38"/>
      <c r="AL44" s="38"/>
      <c r="AM44" s="38" t="s">
        <v>147</v>
      </c>
      <c r="AN44" s="38"/>
      <c r="AO44" s="38"/>
      <c r="AP44" s="38" t="s">
        <v>147</v>
      </c>
      <c r="AQ44" s="38"/>
      <c r="AR44" s="38" t="s">
        <v>147</v>
      </c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9"/>
      <c r="BG44" s="38"/>
      <c r="BH44" s="38"/>
      <c r="BI44" s="38"/>
      <c r="BJ44" s="38"/>
      <c r="BK44" s="38"/>
      <c r="BL44" s="38"/>
      <c r="BM44" s="38"/>
      <c r="BN44" s="39"/>
      <c r="BO44" s="39"/>
      <c r="BP44" s="39"/>
      <c r="BQ44" s="39"/>
      <c r="BR44" s="39"/>
      <c r="BS44" s="39" t="s">
        <v>148</v>
      </c>
      <c r="BT44" s="39"/>
      <c r="BU44" s="39"/>
      <c r="BV44" s="39"/>
      <c r="BW44" s="39"/>
      <c r="BX44" s="39"/>
      <c r="BY44" s="39"/>
      <c r="BZ44" s="39"/>
      <c r="CA44" s="39"/>
      <c r="CB44" s="40" t="s">
        <v>148</v>
      </c>
      <c r="CC44" s="20"/>
    </row>
    <row r="45" spans="1:81" s="8" customFormat="1" ht="18" hidden="1" customHeight="1" outlineLevel="1" x14ac:dyDescent="0.2">
      <c r="A45" s="12"/>
      <c r="B45" s="13">
        <v>12</v>
      </c>
      <c r="C45" s="9">
        <v>44153</v>
      </c>
      <c r="D45" s="10">
        <f t="shared" si="44"/>
        <v>19</v>
      </c>
      <c r="E45" s="38"/>
      <c r="F45" s="38"/>
      <c r="G45" s="38" t="s">
        <v>147</v>
      </c>
      <c r="H45" s="38" t="s">
        <v>148</v>
      </c>
      <c r="I45" s="38" t="s">
        <v>147</v>
      </c>
      <c r="J45" s="38"/>
      <c r="K45" s="38"/>
      <c r="L45" s="38"/>
      <c r="M45" s="38" t="s">
        <v>147</v>
      </c>
      <c r="N45" s="38" t="s">
        <v>148</v>
      </c>
      <c r="O45" s="38"/>
      <c r="P45" s="38" t="s">
        <v>147</v>
      </c>
      <c r="Q45" s="38"/>
      <c r="R45" s="38" t="s">
        <v>147</v>
      </c>
      <c r="S45" s="38"/>
      <c r="T45" s="38"/>
      <c r="U45" s="38"/>
      <c r="V45" s="38" t="s">
        <v>148</v>
      </c>
      <c r="W45" s="38"/>
      <c r="X45" s="38"/>
      <c r="Y45" s="38"/>
      <c r="Z45" s="38"/>
      <c r="AA45" s="38"/>
      <c r="AB45" s="38" t="s">
        <v>147</v>
      </c>
      <c r="AC45" s="38"/>
      <c r="AD45" s="38"/>
      <c r="AE45" s="38" t="s">
        <v>147</v>
      </c>
      <c r="AF45" s="38"/>
      <c r="AG45" s="38"/>
      <c r="AH45" s="38" t="s">
        <v>147</v>
      </c>
      <c r="AI45" s="38"/>
      <c r="AJ45" s="38" t="s">
        <v>147</v>
      </c>
      <c r="AK45" s="38"/>
      <c r="AL45" s="38"/>
      <c r="AM45" s="38" t="s">
        <v>148</v>
      </c>
      <c r="AN45" s="38"/>
      <c r="AO45" s="38"/>
      <c r="AP45" s="38" t="s">
        <v>147</v>
      </c>
      <c r="AQ45" s="38"/>
      <c r="AR45" s="38" t="s">
        <v>147</v>
      </c>
      <c r="AS45" s="38" t="s">
        <v>147</v>
      </c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9"/>
      <c r="BG45" s="38"/>
      <c r="BH45" s="38"/>
      <c r="BI45" s="38"/>
      <c r="BJ45" s="38"/>
      <c r="BK45" s="38"/>
      <c r="BL45" s="38"/>
      <c r="BM45" s="38"/>
      <c r="BN45" s="39"/>
      <c r="BO45" s="39"/>
      <c r="BP45" s="39"/>
      <c r="BQ45" s="39"/>
      <c r="BR45" s="39"/>
      <c r="BS45" s="39" t="s">
        <v>148</v>
      </c>
      <c r="BT45" s="39"/>
      <c r="BU45" s="39"/>
      <c r="BV45" s="39"/>
      <c r="BW45" s="39" t="s">
        <v>148</v>
      </c>
      <c r="BX45" s="39"/>
      <c r="BY45" s="39"/>
      <c r="BZ45" s="39"/>
      <c r="CA45" s="39"/>
      <c r="CB45" s="40" t="s">
        <v>148</v>
      </c>
      <c r="CC45" s="20"/>
    </row>
    <row r="46" spans="1:81" s="8" customFormat="1" ht="18" hidden="1" customHeight="1" outlineLevel="1" x14ac:dyDescent="0.2">
      <c r="A46" s="12"/>
      <c r="B46" s="13">
        <v>13</v>
      </c>
      <c r="C46" s="9">
        <v>44154</v>
      </c>
      <c r="D46" s="10">
        <f t="shared" si="44"/>
        <v>15</v>
      </c>
      <c r="E46" s="38"/>
      <c r="F46" s="38"/>
      <c r="G46" s="38"/>
      <c r="H46" s="38" t="s">
        <v>149</v>
      </c>
      <c r="I46" s="38" t="s">
        <v>147</v>
      </c>
      <c r="J46" s="38"/>
      <c r="K46" s="38"/>
      <c r="L46" s="38"/>
      <c r="M46" s="38"/>
      <c r="N46" s="38" t="s">
        <v>153</v>
      </c>
      <c r="O46" s="38"/>
      <c r="P46" s="38"/>
      <c r="Q46" s="38" t="s">
        <v>147</v>
      </c>
      <c r="R46" s="38" t="s">
        <v>147</v>
      </c>
      <c r="S46" s="38"/>
      <c r="T46" s="38"/>
      <c r="U46" s="38"/>
      <c r="V46" s="38" t="s">
        <v>148</v>
      </c>
      <c r="W46" s="38"/>
      <c r="X46" s="38"/>
      <c r="Y46" s="38" t="s">
        <v>149</v>
      </c>
      <c r="Z46" s="38"/>
      <c r="AA46" s="38"/>
      <c r="AB46" s="38" t="s">
        <v>147</v>
      </c>
      <c r="AC46" s="38" t="s">
        <v>147</v>
      </c>
      <c r="AD46" s="38"/>
      <c r="AE46" s="38" t="s">
        <v>147</v>
      </c>
      <c r="AF46" s="38"/>
      <c r="AG46" s="38"/>
      <c r="AH46" s="38"/>
      <c r="AI46" s="38"/>
      <c r="AJ46" s="38" t="s">
        <v>147</v>
      </c>
      <c r="AK46" s="38"/>
      <c r="AL46" s="38"/>
      <c r="AM46" s="38" t="s">
        <v>148</v>
      </c>
      <c r="AN46" s="38"/>
      <c r="AO46" s="38"/>
      <c r="AP46" s="38"/>
      <c r="AQ46" s="38"/>
      <c r="AR46" s="38" t="s">
        <v>147</v>
      </c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9"/>
      <c r="BG46" s="38"/>
      <c r="BH46" s="38"/>
      <c r="BI46" s="38"/>
      <c r="BJ46" s="38"/>
      <c r="BK46" s="38"/>
      <c r="BL46" s="38"/>
      <c r="BM46" s="38"/>
      <c r="BN46" s="39"/>
      <c r="BO46" s="39"/>
      <c r="BP46" s="39"/>
      <c r="BQ46" s="39"/>
      <c r="BR46" s="39"/>
      <c r="BS46" s="39" t="s">
        <v>148</v>
      </c>
      <c r="BT46" s="39"/>
      <c r="BU46" s="39"/>
      <c r="BV46" s="39"/>
      <c r="BW46" s="39"/>
      <c r="BX46" s="39"/>
      <c r="BY46" s="39"/>
      <c r="BZ46" s="39"/>
      <c r="CA46" s="39"/>
      <c r="CB46" s="40" t="s">
        <v>165</v>
      </c>
    </row>
    <row r="47" spans="1:81" s="8" customFormat="1" ht="18" hidden="1" customHeight="1" outlineLevel="1" x14ac:dyDescent="0.2">
      <c r="A47" s="12"/>
      <c r="B47" s="13">
        <v>14</v>
      </c>
      <c r="C47" s="9">
        <v>44155</v>
      </c>
      <c r="D47" s="10">
        <f t="shared" si="44"/>
        <v>10</v>
      </c>
      <c r="E47" s="38"/>
      <c r="F47" s="38"/>
      <c r="G47" s="38"/>
      <c r="H47" s="38"/>
      <c r="I47" s="38"/>
      <c r="J47" s="38"/>
      <c r="K47" s="38"/>
      <c r="L47" s="38"/>
      <c r="M47" s="38"/>
      <c r="N47" s="38" t="s">
        <v>147</v>
      </c>
      <c r="O47" s="38"/>
      <c r="P47" s="38"/>
      <c r="Q47" s="38"/>
      <c r="R47" s="38" t="s">
        <v>147</v>
      </c>
      <c r="S47" s="38"/>
      <c r="T47" s="38"/>
      <c r="U47" s="38"/>
      <c r="V47" s="38"/>
      <c r="W47" s="38"/>
      <c r="X47" s="38"/>
      <c r="Y47" s="38" t="s">
        <v>147</v>
      </c>
      <c r="Z47" s="38"/>
      <c r="AA47" s="38"/>
      <c r="AB47" s="38" t="s">
        <v>147</v>
      </c>
      <c r="AC47" s="38"/>
      <c r="AD47" s="38"/>
      <c r="AE47" s="38"/>
      <c r="AF47" s="38"/>
      <c r="AG47" s="38" t="s">
        <v>147</v>
      </c>
      <c r="AH47" s="38" t="s">
        <v>147</v>
      </c>
      <c r="AI47" s="38"/>
      <c r="AJ47" s="38" t="s">
        <v>147</v>
      </c>
      <c r="AK47" s="38"/>
      <c r="AL47" s="38"/>
      <c r="AM47" s="38"/>
      <c r="AN47" s="38"/>
      <c r="AO47" s="38"/>
      <c r="AP47" s="38"/>
      <c r="AQ47" s="38"/>
      <c r="AR47" s="38" t="s">
        <v>147</v>
      </c>
      <c r="AS47" s="38"/>
      <c r="AT47" s="38" t="s">
        <v>147</v>
      </c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9"/>
      <c r="BG47" s="38"/>
      <c r="BH47" s="38"/>
      <c r="BI47" s="38"/>
      <c r="BJ47" s="38"/>
      <c r="BK47" s="38"/>
      <c r="BL47" s="38"/>
      <c r="BM47" s="38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40" t="s">
        <v>165</v>
      </c>
      <c r="CC47" s="20"/>
    </row>
    <row r="48" spans="1:81" s="8" customFormat="1" ht="18" hidden="1" customHeight="1" outlineLevel="1" x14ac:dyDescent="0.2">
      <c r="A48" s="12"/>
      <c r="B48" s="13">
        <v>15</v>
      </c>
      <c r="C48" s="9">
        <v>44159</v>
      </c>
      <c r="D48" s="10">
        <f t="shared" si="44"/>
        <v>14</v>
      </c>
      <c r="E48" s="38"/>
      <c r="F48" s="38"/>
      <c r="G48" s="38"/>
      <c r="H48" s="38"/>
      <c r="I48" s="38"/>
      <c r="J48" s="38"/>
      <c r="K48" s="38"/>
      <c r="L48" s="38"/>
      <c r="M48" s="38"/>
      <c r="N48" s="38" t="s">
        <v>147</v>
      </c>
      <c r="O48" s="38"/>
      <c r="P48" s="38" t="s">
        <v>147</v>
      </c>
      <c r="Q48" s="38" t="s">
        <v>147</v>
      </c>
      <c r="R48" s="38" t="s">
        <v>147</v>
      </c>
      <c r="S48" s="38"/>
      <c r="T48" s="38"/>
      <c r="U48" s="38"/>
      <c r="V48" s="38" t="s">
        <v>148</v>
      </c>
      <c r="W48" s="38"/>
      <c r="X48" s="38"/>
      <c r="Y48" s="38" t="s">
        <v>149</v>
      </c>
      <c r="Z48" s="38"/>
      <c r="AA48" s="38"/>
      <c r="AB48" s="38" t="s">
        <v>147</v>
      </c>
      <c r="AC48" s="38"/>
      <c r="AD48" s="38"/>
      <c r="AE48" s="38" t="s">
        <v>147</v>
      </c>
      <c r="AF48" s="38"/>
      <c r="AG48" s="38"/>
      <c r="AH48" s="38" t="s">
        <v>147</v>
      </c>
      <c r="AI48" s="38"/>
      <c r="AJ48" s="38" t="s">
        <v>147</v>
      </c>
      <c r="AK48" s="38"/>
      <c r="AL48" s="38"/>
      <c r="AM48" s="38"/>
      <c r="AN48" s="38"/>
      <c r="AO48" s="38"/>
      <c r="AP48" s="38"/>
      <c r="AQ48" s="38"/>
      <c r="AR48" s="38" t="s">
        <v>147</v>
      </c>
      <c r="AS48" s="38"/>
      <c r="AT48" s="38" t="s">
        <v>147</v>
      </c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9"/>
      <c r="BG48" s="38"/>
      <c r="BH48" s="38"/>
      <c r="BI48" s="38"/>
      <c r="BJ48" s="38"/>
      <c r="BK48" s="38"/>
      <c r="BL48" s="38"/>
      <c r="BM48" s="38"/>
      <c r="BN48" s="39"/>
      <c r="BO48" s="39"/>
      <c r="BP48" s="39"/>
      <c r="BQ48" s="39"/>
      <c r="BR48" s="39"/>
      <c r="BS48" s="39"/>
      <c r="BT48" s="39"/>
      <c r="BU48" s="39"/>
      <c r="BV48" s="39"/>
      <c r="BW48" s="39" t="s">
        <v>148</v>
      </c>
      <c r="BX48" s="39"/>
      <c r="BY48" s="39"/>
      <c r="BZ48" s="39"/>
      <c r="CA48" s="39"/>
      <c r="CB48" s="40" t="s">
        <v>165</v>
      </c>
      <c r="CC48" s="20"/>
    </row>
    <row r="49" spans="1:81" s="8" customFormat="1" ht="18" hidden="1" customHeight="1" outlineLevel="1" x14ac:dyDescent="0.2">
      <c r="A49" s="12"/>
      <c r="B49" s="13">
        <v>16</v>
      </c>
      <c r="C49" s="9">
        <v>44160</v>
      </c>
      <c r="D49" s="10">
        <f t="shared" si="44"/>
        <v>13</v>
      </c>
      <c r="E49" s="38"/>
      <c r="F49" s="38"/>
      <c r="G49" s="38"/>
      <c r="H49" s="38"/>
      <c r="I49" s="38"/>
      <c r="J49" s="38"/>
      <c r="K49" s="38"/>
      <c r="L49" s="38"/>
      <c r="M49" s="38"/>
      <c r="N49" s="38" t="s">
        <v>153</v>
      </c>
      <c r="O49" s="38"/>
      <c r="P49" s="38"/>
      <c r="Q49" s="38" t="s">
        <v>147</v>
      </c>
      <c r="R49" s="38" t="s">
        <v>147</v>
      </c>
      <c r="S49" s="38"/>
      <c r="T49" s="38"/>
      <c r="U49" s="38"/>
      <c r="V49" s="38" t="s">
        <v>148</v>
      </c>
      <c r="W49" s="38"/>
      <c r="X49" s="38"/>
      <c r="Y49" s="38" t="s">
        <v>149</v>
      </c>
      <c r="Z49" s="38"/>
      <c r="AA49" s="38"/>
      <c r="AB49" s="38" t="s">
        <v>148</v>
      </c>
      <c r="AC49" s="38"/>
      <c r="AD49" s="38"/>
      <c r="AE49" s="38"/>
      <c r="AF49" s="38"/>
      <c r="AG49" s="38" t="s">
        <v>153</v>
      </c>
      <c r="AH49" s="38" t="s">
        <v>147</v>
      </c>
      <c r="AI49" s="38"/>
      <c r="AJ49" s="38" t="s">
        <v>147</v>
      </c>
      <c r="AK49" s="38"/>
      <c r="AL49" s="38"/>
      <c r="AM49" s="38"/>
      <c r="AN49" s="38"/>
      <c r="AO49" s="38"/>
      <c r="AP49" s="38" t="s">
        <v>147</v>
      </c>
      <c r="AQ49" s="38"/>
      <c r="AR49" s="38" t="s">
        <v>147</v>
      </c>
      <c r="AS49" s="38" t="s">
        <v>148</v>
      </c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9"/>
      <c r="BG49" s="38"/>
      <c r="BH49" s="38"/>
      <c r="BI49" s="38"/>
      <c r="BJ49" s="38"/>
      <c r="BK49" s="38"/>
      <c r="BL49" s="38"/>
      <c r="BM49" s="38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40" t="s">
        <v>165</v>
      </c>
      <c r="CC49" s="20"/>
    </row>
    <row r="50" spans="1:81" s="8" customFormat="1" ht="18" hidden="1" customHeight="1" outlineLevel="1" x14ac:dyDescent="0.2">
      <c r="A50" s="12"/>
      <c r="B50" s="13">
        <v>17</v>
      </c>
      <c r="C50" s="9">
        <v>44161</v>
      </c>
      <c r="D50" s="10">
        <f t="shared" si="44"/>
        <v>16</v>
      </c>
      <c r="E50" s="38"/>
      <c r="F50" s="38"/>
      <c r="G50" s="38" t="s">
        <v>147</v>
      </c>
      <c r="H50" s="38"/>
      <c r="I50" s="38"/>
      <c r="J50" s="38"/>
      <c r="K50" s="38"/>
      <c r="L50" s="38"/>
      <c r="M50" s="38" t="s">
        <v>147</v>
      </c>
      <c r="N50" s="38"/>
      <c r="O50" s="38"/>
      <c r="P50" s="38"/>
      <c r="Q50" s="38"/>
      <c r="R50" s="38" t="s">
        <v>147</v>
      </c>
      <c r="S50" s="38"/>
      <c r="T50" s="38"/>
      <c r="U50" s="38" t="s">
        <v>147</v>
      </c>
      <c r="V50" s="38" t="s">
        <v>153</v>
      </c>
      <c r="W50" s="38"/>
      <c r="X50" s="38"/>
      <c r="Y50" s="38" t="s">
        <v>149</v>
      </c>
      <c r="Z50" s="38"/>
      <c r="AA50" s="38"/>
      <c r="AB50" s="38" t="s">
        <v>153</v>
      </c>
      <c r="AC50" s="38" t="s">
        <v>153</v>
      </c>
      <c r="AD50" s="38"/>
      <c r="AE50" s="38" t="s">
        <v>148</v>
      </c>
      <c r="AF50" s="38"/>
      <c r="AG50" s="38"/>
      <c r="AH50" s="38"/>
      <c r="AI50" s="38"/>
      <c r="AJ50" s="38" t="s">
        <v>147</v>
      </c>
      <c r="AK50" s="38"/>
      <c r="AL50" s="38"/>
      <c r="AM50" s="38"/>
      <c r="AN50" s="38"/>
      <c r="AO50" s="38"/>
      <c r="AP50" s="38" t="s">
        <v>147</v>
      </c>
      <c r="AQ50" s="38"/>
      <c r="AR50" s="38" t="s">
        <v>147</v>
      </c>
      <c r="AS50" s="38"/>
      <c r="AT50" s="38" t="s">
        <v>147</v>
      </c>
      <c r="AU50" s="38" t="s">
        <v>148</v>
      </c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9"/>
      <c r="BG50" s="38"/>
      <c r="BH50" s="38"/>
      <c r="BI50" s="38"/>
      <c r="BJ50" s="38"/>
      <c r="BK50" s="38"/>
      <c r="BL50" s="38"/>
      <c r="BM50" s="38"/>
      <c r="BN50" s="39"/>
      <c r="BO50" s="39"/>
      <c r="BP50" s="39"/>
      <c r="BQ50" s="39"/>
      <c r="BR50" s="39"/>
      <c r="BS50" s="39"/>
      <c r="BT50" s="39"/>
      <c r="BU50" s="39"/>
      <c r="BV50" s="39"/>
      <c r="BW50" s="39" t="s">
        <v>148</v>
      </c>
      <c r="BX50" s="39"/>
      <c r="BY50" s="39"/>
      <c r="BZ50" s="39"/>
      <c r="CA50" s="39"/>
      <c r="CB50" s="40" t="s">
        <v>165</v>
      </c>
      <c r="CC50" s="20"/>
    </row>
    <row r="51" spans="1:81" s="8" customFormat="1" ht="18" hidden="1" customHeight="1" outlineLevel="1" x14ac:dyDescent="0.2">
      <c r="A51" s="12"/>
      <c r="B51" s="13">
        <v>18</v>
      </c>
      <c r="C51" s="9">
        <v>44162</v>
      </c>
      <c r="D51" s="10">
        <f t="shared" si="44"/>
        <v>11</v>
      </c>
      <c r="E51" s="38"/>
      <c r="F51" s="38"/>
      <c r="G51" s="38" t="s">
        <v>147</v>
      </c>
      <c r="H51" s="38" t="s">
        <v>149</v>
      </c>
      <c r="I51" s="38"/>
      <c r="J51" s="38"/>
      <c r="K51" s="38"/>
      <c r="L51" s="38"/>
      <c r="M51" s="38"/>
      <c r="N51" s="38" t="s">
        <v>148</v>
      </c>
      <c r="O51" s="38"/>
      <c r="P51" s="38"/>
      <c r="Q51" s="38"/>
      <c r="R51" s="38" t="s">
        <v>147</v>
      </c>
      <c r="S51" s="38"/>
      <c r="T51" s="38"/>
      <c r="U51" s="38"/>
      <c r="V51" s="38" t="s">
        <v>148</v>
      </c>
      <c r="W51" s="38"/>
      <c r="X51" s="38"/>
      <c r="Y51" s="38"/>
      <c r="Z51" s="38"/>
      <c r="AA51" s="38"/>
      <c r="AB51" s="38" t="s">
        <v>148</v>
      </c>
      <c r="AC51" s="38" t="s">
        <v>149</v>
      </c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 t="s">
        <v>147</v>
      </c>
      <c r="AQ51" s="38"/>
      <c r="AR51" s="38" t="s">
        <v>147</v>
      </c>
      <c r="AS51" s="38"/>
      <c r="AT51" s="38" t="s">
        <v>147</v>
      </c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9"/>
      <c r="BG51" s="38"/>
      <c r="BH51" s="38"/>
      <c r="BI51" s="38"/>
      <c r="BJ51" s="38"/>
      <c r="BK51" s="38"/>
      <c r="BL51" s="38"/>
      <c r="BM51" s="38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40" t="s">
        <v>165</v>
      </c>
      <c r="CC51" s="20"/>
    </row>
    <row r="52" spans="1:81" s="8" customFormat="1" ht="18" hidden="1" customHeight="1" outlineLevel="1" thickBot="1" x14ac:dyDescent="0.25">
      <c r="A52" s="12"/>
      <c r="B52" s="13">
        <v>19</v>
      </c>
      <c r="C52" s="9">
        <v>44165</v>
      </c>
      <c r="D52" s="10">
        <f t="shared" si="44"/>
        <v>10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 t="s">
        <v>147</v>
      </c>
      <c r="S52" s="38"/>
      <c r="T52" s="38"/>
      <c r="U52" s="38"/>
      <c r="V52" s="38" t="s">
        <v>148</v>
      </c>
      <c r="W52" s="38"/>
      <c r="X52" s="38"/>
      <c r="Y52" s="38"/>
      <c r="Z52" s="38"/>
      <c r="AA52" s="38"/>
      <c r="AB52" s="38" t="s">
        <v>148</v>
      </c>
      <c r="AC52" s="38"/>
      <c r="AD52" s="38"/>
      <c r="AE52" s="38" t="s">
        <v>147</v>
      </c>
      <c r="AF52" s="38"/>
      <c r="AG52" s="38"/>
      <c r="AH52" s="38"/>
      <c r="AI52" s="38"/>
      <c r="AJ52" s="38" t="s">
        <v>147</v>
      </c>
      <c r="AK52" s="38"/>
      <c r="AL52" s="38"/>
      <c r="AM52" s="38"/>
      <c r="AN52" s="38"/>
      <c r="AO52" s="38"/>
      <c r="AP52" s="38" t="s">
        <v>147</v>
      </c>
      <c r="AQ52" s="38"/>
      <c r="AR52" s="38" t="s">
        <v>147</v>
      </c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9"/>
      <c r="BG52" s="38"/>
      <c r="BH52" s="38" t="s">
        <v>148</v>
      </c>
      <c r="BI52" s="38"/>
      <c r="BJ52" s="38"/>
      <c r="BK52" s="38"/>
      <c r="BL52" s="38"/>
      <c r="BM52" s="38"/>
      <c r="BN52" s="39"/>
      <c r="BO52" s="39"/>
      <c r="BP52" s="39"/>
      <c r="BQ52" s="39"/>
      <c r="BR52" s="39"/>
      <c r="BS52" s="39" t="s">
        <v>148</v>
      </c>
      <c r="BT52" s="39"/>
      <c r="BU52" s="39"/>
      <c r="BV52" s="39"/>
      <c r="BW52" s="39"/>
      <c r="BX52" s="39"/>
      <c r="BY52" s="39"/>
      <c r="BZ52" s="39"/>
      <c r="CA52" s="39"/>
      <c r="CB52" s="40" t="s">
        <v>165</v>
      </c>
      <c r="CC52" s="20"/>
    </row>
    <row r="53" spans="1:81" s="12" customFormat="1" ht="18" customHeight="1" collapsed="1" thickBot="1" x14ac:dyDescent="0.25">
      <c r="A53" s="14" t="s">
        <v>137</v>
      </c>
      <c r="B53" s="164" t="s">
        <v>144</v>
      </c>
      <c r="C53" s="165"/>
      <c r="D53" s="11">
        <f>SUM(D54:D72)</f>
        <v>261</v>
      </c>
      <c r="E53" s="41">
        <f t="shared" ref="E53:AJ53" si="45">COUNTIF(E54:E72,"〇") + COUNTIF(E54:E72,"◎") *1.25+COUNTIF(E54:E72,"☆")*0.75+ COUNTIF(E54:E72,"△")*0.5</f>
        <v>0</v>
      </c>
      <c r="F53" s="41">
        <f t="shared" si="45"/>
        <v>0</v>
      </c>
      <c r="G53" s="41">
        <f t="shared" si="45"/>
        <v>5</v>
      </c>
      <c r="H53" s="41">
        <f t="shared" si="45"/>
        <v>0</v>
      </c>
      <c r="I53" s="41">
        <f t="shared" si="45"/>
        <v>0</v>
      </c>
      <c r="J53" s="41">
        <f t="shared" si="45"/>
        <v>0</v>
      </c>
      <c r="K53" s="41">
        <f t="shared" si="45"/>
        <v>0</v>
      </c>
      <c r="L53" s="41">
        <f t="shared" si="45"/>
        <v>0</v>
      </c>
      <c r="M53" s="41">
        <f t="shared" si="45"/>
        <v>7.5</v>
      </c>
      <c r="N53" s="41">
        <f t="shared" si="45"/>
        <v>0</v>
      </c>
      <c r="O53" s="41">
        <f t="shared" si="45"/>
        <v>0</v>
      </c>
      <c r="P53" s="41">
        <f t="shared" si="45"/>
        <v>9.75</v>
      </c>
      <c r="Q53" s="41">
        <f t="shared" si="45"/>
        <v>9</v>
      </c>
      <c r="R53" s="41">
        <f t="shared" si="45"/>
        <v>23.75</v>
      </c>
      <c r="S53" s="41">
        <f t="shared" si="45"/>
        <v>0</v>
      </c>
      <c r="T53" s="41">
        <f t="shared" si="45"/>
        <v>0</v>
      </c>
      <c r="U53" s="41">
        <f t="shared" si="45"/>
        <v>1.25</v>
      </c>
      <c r="V53" s="41">
        <f t="shared" si="45"/>
        <v>13.5</v>
      </c>
      <c r="W53" s="41">
        <f t="shared" si="45"/>
        <v>2.75</v>
      </c>
      <c r="X53" s="41">
        <f t="shared" si="45"/>
        <v>0</v>
      </c>
      <c r="Y53" s="41">
        <f t="shared" si="45"/>
        <v>2</v>
      </c>
      <c r="Z53" s="41">
        <f t="shared" si="45"/>
        <v>0</v>
      </c>
      <c r="AA53" s="41">
        <f t="shared" si="45"/>
        <v>0</v>
      </c>
      <c r="AB53" s="41">
        <f t="shared" si="45"/>
        <v>12.5</v>
      </c>
      <c r="AC53" s="41">
        <f t="shared" si="45"/>
        <v>6.75</v>
      </c>
      <c r="AD53" s="41">
        <f t="shared" si="45"/>
        <v>0</v>
      </c>
      <c r="AE53" s="41">
        <f t="shared" si="45"/>
        <v>12.75</v>
      </c>
      <c r="AF53" s="41">
        <f t="shared" si="45"/>
        <v>0</v>
      </c>
      <c r="AG53" s="41">
        <f t="shared" si="45"/>
        <v>12.5</v>
      </c>
      <c r="AH53" s="41">
        <f t="shared" si="45"/>
        <v>8</v>
      </c>
      <c r="AI53" s="41">
        <f t="shared" si="45"/>
        <v>0</v>
      </c>
      <c r="AJ53" s="41">
        <f t="shared" si="45"/>
        <v>22.25</v>
      </c>
      <c r="AK53" s="41">
        <f t="shared" ref="AK53:BS53" si="46">COUNTIF(AK54:AK72,"〇") + COUNTIF(AK54:AK72,"◎") *1.25+COUNTIF(AK54:AK72,"☆")*0.75+ COUNTIF(AK54:AK72,"△")*0.5</f>
        <v>4</v>
      </c>
      <c r="AL53" s="41">
        <f t="shared" si="46"/>
        <v>0</v>
      </c>
      <c r="AM53" s="41">
        <f t="shared" si="46"/>
        <v>4.75</v>
      </c>
      <c r="AN53" s="41">
        <f t="shared" si="46"/>
        <v>0</v>
      </c>
      <c r="AO53" s="41">
        <f t="shared" si="46"/>
        <v>0</v>
      </c>
      <c r="AP53" s="41">
        <f t="shared" si="46"/>
        <v>23</v>
      </c>
      <c r="AQ53" s="41">
        <f t="shared" si="46"/>
        <v>8.25</v>
      </c>
      <c r="AR53" s="41">
        <f t="shared" si="46"/>
        <v>20.25</v>
      </c>
      <c r="AS53" s="41">
        <f t="shared" si="46"/>
        <v>9</v>
      </c>
      <c r="AT53" s="41">
        <f t="shared" si="46"/>
        <v>4.5</v>
      </c>
      <c r="AU53" s="41">
        <f t="shared" si="46"/>
        <v>4.25</v>
      </c>
      <c r="AV53" s="41">
        <f t="shared" ref="AV53" si="47">COUNTIF(AV54:AV72,"〇") + COUNTIF(AV54:AV72,"◎") *1.25+COUNTIF(AV54:AV72,"☆")*0.75+ COUNTIF(AV54:AV72,"△")*0.5</f>
        <v>0</v>
      </c>
      <c r="AW53" s="41">
        <f t="shared" si="46"/>
        <v>0</v>
      </c>
      <c r="AX53" s="41">
        <f t="shared" si="46"/>
        <v>0</v>
      </c>
      <c r="AY53" s="41">
        <f t="shared" si="46"/>
        <v>0</v>
      </c>
      <c r="AZ53" s="41">
        <f t="shared" si="46"/>
        <v>0</v>
      </c>
      <c r="BA53" s="41">
        <f t="shared" si="46"/>
        <v>0</v>
      </c>
      <c r="BB53" s="41">
        <f t="shared" si="46"/>
        <v>0</v>
      </c>
      <c r="BC53" s="41">
        <f t="shared" si="46"/>
        <v>0</v>
      </c>
      <c r="BD53" s="41">
        <f t="shared" si="46"/>
        <v>0</v>
      </c>
      <c r="BE53" s="41">
        <f t="shared" si="46"/>
        <v>0</v>
      </c>
      <c r="BF53" s="41">
        <f t="shared" si="46"/>
        <v>0</v>
      </c>
      <c r="BG53" s="41">
        <f t="shared" si="46"/>
        <v>0</v>
      </c>
      <c r="BH53" s="41">
        <f t="shared" si="46"/>
        <v>11</v>
      </c>
      <c r="BI53" s="41">
        <f t="shared" si="46"/>
        <v>0</v>
      </c>
      <c r="BJ53" s="41">
        <f t="shared" si="46"/>
        <v>0</v>
      </c>
      <c r="BK53" s="41">
        <f t="shared" si="46"/>
        <v>0</v>
      </c>
      <c r="BL53" s="41">
        <f t="shared" ref="BL53" si="48">COUNTIF(BL54:BL72,"〇") + COUNTIF(BL54:BL72,"◎") *1.25+COUNTIF(BL54:BL72,"☆")*0.75+ COUNTIF(BL54:BL72,"△")*0.5</f>
        <v>0</v>
      </c>
      <c r="BM53" s="41">
        <f>COUNTIF(BM54:BM72,"〇") + COUNTIF(BM54:BM72,"◎") *1.25+COUNTIF(BM54:BM72,"☆")*0.75+ COUNTIF(BM54:BM72,"△")*0.5</f>
        <v>0</v>
      </c>
      <c r="BN53" s="41">
        <f t="shared" si="46"/>
        <v>1</v>
      </c>
      <c r="BO53" s="41">
        <f t="shared" si="46"/>
        <v>0</v>
      </c>
      <c r="BP53" s="41">
        <f t="shared" si="46"/>
        <v>0</v>
      </c>
      <c r="BQ53" s="41">
        <f t="shared" si="46"/>
        <v>0</v>
      </c>
      <c r="BR53" s="41">
        <f t="shared" si="46"/>
        <v>1</v>
      </c>
      <c r="BS53" s="41">
        <f t="shared" si="46"/>
        <v>3</v>
      </c>
      <c r="BT53" s="41">
        <f t="shared" ref="BT53:CB53" si="49">COUNTIF(BT54:BT72,"〇") + COUNTIF(BT54:BT72,"◎") *1.25+COUNTIF(BT54:BT72,"☆")*0.75+ COUNTIF(BT54:BT72,"△")*0.5</f>
        <v>0</v>
      </c>
      <c r="BU53" s="41">
        <f t="shared" si="49"/>
        <v>0</v>
      </c>
      <c r="BV53" s="41">
        <f t="shared" si="49"/>
        <v>0</v>
      </c>
      <c r="BW53" s="41">
        <f t="shared" si="49"/>
        <v>7</v>
      </c>
      <c r="BX53" s="41">
        <f t="shared" si="49"/>
        <v>0</v>
      </c>
      <c r="BY53" s="41">
        <f t="shared" si="49"/>
        <v>0</v>
      </c>
      <c r="BZ53" s="41">
        <f t="shared" si="49"/>
        <v>0</v>
      </c>
      <c r="CA53" s="41">
        <f t="shared" si="49"/>
        <v>0</v>
      </c>
      <c r="CB53" s="42">
        <f t="shared" si="49"/>
        <v>19</v>
      </c>
    </row>
    <row r="54" spans="1:81" s="8" customFormat="1" ht="18" hidden="1" customHeight="1" outlineLevel="1" x14ac:dyDescent="0.2">
      <c r="A54" s="12"/>
      <c r="B54" s="13">
        <v>1</v>
      </c>
      <c r="C54" s="9">
        <v>44166</v>
      </c>
      <c r="D54" s="10">
        <f t="shared" ref="D54:D72" si="50">COUNTA(E54:CB54)</f>
        <v>14</v>
      </c>
      <c r="E54" s="38"/>
      <c r="F54" s="38"/>
      <c r="G54" s="38" t="s">
        <v>147</v>
      </c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 t="s">
        <v>147</v>
      </c>
      <c r="S54" s="38"/>
      <c r="T54" s="38"/>
      <c r="U54" s="38"/>
      <c r="V54" s="38" t="s">
        <v>153</v>
      </c>
      <c r="W54" s="38"/>
      <c r="X54" s="38"/>
      <c r="Y54" s="38"/>
      <c r="Z54" s="38"/>
      <c r="AA54" s="38"/>
      <c r="AB54" s="38" t="s">
        <v>153</v>
      </c>
      <c r="AC54" s="38" t="s">
        <v>153</v>
      </c>
      <c r="AD54" s="38"/>
      <c r="AE54" s="38" t="s">
        <v>147</v>
      </c>
      <c r="AF54" s="38"/>
      <c r="AG54" s="38"/>
      <c r="AH54" s="38" t="s">
        <v>147</v>
      </c>
      <c r="AI54" s="38"/>
      <c r="AJ54" s="38" t="s">
        <v>147</v>
      </c>
      <c r="AK54" s="38"/>
      <c r="AL54" s="38"/>
      <c r="AM54" s="38" t="s">
        <v>147</v>
      </c>
      <c r="AN54" s="38"/>
      <c r="AO54" s="38"/>
      <c r="AP54" s="38" t="s">
        <v>147</v>
      </c>
      <c r="AQ54" s="38"/>
      <c r="AR54" s="38" t="s">
        <v>147</v>
      </c>
      <c r="AS54" s="38"/>
      <c r="AT54" s="38" t="s">
        <v>147</v>
      </c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9"/>
      <c r="BG54" s="38"/>
      <c r="BH54" s="38"/>
      <c r="BI54" s="38"/>
      <c r="BJ54" s="38"/>
      <c r="BK54" s="38"/>
      <c r="BL54" s="38"/>
      <c r="BM54" s="38"/>
      <c r="BN54" s="39"/>
      <c r="BO54" s="39"/>
      <c r="BP54" s="39"/>
      <c r="BQ54" s="39"/>
      <c r="BR54" s="39"/>
      <c r="BS54" s="39" t="s">
        <v>148</v>
      </c>
      <c r="BT54" s="39"/>
      <c r="BU54" s="39"/>
      <c r="BV54" s="39"/>
      <c r="BW54" s="39"/>
      <c r="BX54" s="39"/>
      <c r="BY54" s="39"/>
      <c r="BZ54" s="39"/>
      <c r="CA54" s="39"/>
      <c r="CB54" s="40" t="s">
        <v>165</v>
      </c>
      <c r="CC54" s="20"/>
    </row>
    <row r="55" spans="1:81" s="8" customFormat="1" ht="18" hidden="1" customHeight="1" outlineLevel="1" x14ac:dyDescent="0.2">
      <c r="A55" s="12"/>
      <c r="B55" s="13">
        <v>2</v>
      </c>
      <c r="C55" s="9">
        <v>44167</v>
      </c>
      <c r="D55" s="10">
        <f t="shared" si="50"/>
        <v>15</v>
      </c>
      <c r="E55" s="38"/>
      <c r="F55" s="38"/>
      <c r="G55" s="38" t="s">
        <v>147</v>
      </c>
      <c r="H55" s="38"/>
      <c r="I55" s="38"/>
      <c r="J55" s="38"/>
      <c r="K55" s="38"/>
      <c r="L55" s="38"/>
      <c r="M55" s="38" t="s">
        <v>147</v>
      </c>
      <c r="N55" s="38"/>
      <c r="O55" s="38"/>
      <c r="P55" s="38" t="s">
        <v>147</v>
      </c>
      <c r="Q55" s="38" t="s">
        <v>147</v>
      </c>
      <c r="R55" s="38" t="s">
        <v>147</v>
      </c>
      <c r="S55" s="38"/>
      <c r="T55" s="38"/>
      <c r="U55" s="38"/>
      <c r="V55" s="38" t="s">
        <v>153</v>
      </c>
      <c r="W55" s="38"/>
      <c r="X55" s="38"/>
      <c r="Y55" s="38" t="s">
        <v>149</v>
      </c>
      <c r="Z55" s="38"/>
      <c r="AA55" s="38"/>
      <c r="AB55" s="38" t="s">
        <v>153</v>
      </c>
      <c r="AC55" s="38"/>
      <c r="AD55" s="38"/>
      <c r="AE55" s="38" t="s">
        <v>153</v>
      </c>
      <c r="AF55" s="38"/>
      <c r="AG55" s="38"/>
      <c r="AH55" s="38"/>
      <c r="AI55" s="38"/>
      <c r="AJ55" s="38" t="s">
        <v>147</v>
      </c>
      <c r="AK55" s="38"/>
      <c r="AL55" s="38"/>
      <c r="AM55" s="38"/>
      <c r="AN55" s="38"/>
      <c r="AO55" s="38"/>
      <c r="AP55" s="38" t="s">
        <v>147</v>
      </c>
      <c r="AQ55" s="38"/>
      <c r="AR55" s="38" t="s">
        <v>147</v>
      </c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9"/>
      <c r="BG55" s="38"/>
      <c r="BH55" s="38" t="s">
        <v>148</v>
      </c>
      <c r="BI55" s="38"/>
      <c r="BJ55" s="38"/>
      <c r="BK55" s="38"/>
      <c r="BL55" s="38"/>
      <c r="BM55" s="38"/>
      <c r="BN55" s="39"/>
      <c r="BO55" s="39"/>
      <c r="BP55" s="39"/>
      <c r="BQ55" s="39"/>
      <c r="BR55" s="39"/>
      <c r="BS55" s="39" t="s">
        <v>148</v>
      </c>
      <c r="BT55" s="39"/>
      <c r="BU55" s="39"/>
      <c r="BV55" s="39"/>
      <c r="BW55" s="39"/>
      <c r="BX55" s="39"/>
      <c r="BY55" s="39"/>
      <c r="BZ55" s="39"/>
      <c r="CA55" s="39"/>
      <c r="CB55" s="40" t="s">
        <v>165</v>
      </c>
      <c r="CC55" s="20"/>
    </row>
    <row r="56" spans="1:81" s="8" customFormat="1" ht="18" hidden="1" customHeight="1" outlineLevel="1" x14ac:dyDescent="0.2">
      <c r="A56" s="12"/>
      <c r="B56" s="13">
        <v>3</v>
      </c>
      <c r="C56" s="9">
        <v>44168</v>
      </c>
      <c r="D56" s="10">
        <f t="shared" si="50"/>
        <v>18</v>
      </c>
      <c r="E56" s="38"/>
      <c r="F56" s="38"/>
      <c r="G56" s="38" t="s">
        <v>147</v>
      </c>
      <c r="H56" s="38"/>
      <c r="I56" s="38"/>
      <c r="J56" s="38"/>
      <c r="K56" s="38"/>
      <c r="L56" s="38"/>
      <c r="M56" s="38"/>
      <c r="N56" s="38"/>
      <c r="O56" s="38"/>
      <c r="P56" s="38" t="s">
        <v>147</v>
      </c>
      <c r="Q56" s="38" t="s">
        <v>147</v>
      </c>
      <c r="R56" s="38" t="s">
        <v>147</v>
      </c>
      <c r="S56" s="38"/>
      <c r="T56" s="38"/>
      <c r="U56" s="38"/>
      <c r="V56" s="38" t="s">
        <v>149</v>
      </c>
      <c r="W56" s="38"/>
      <c r="X56" s="38"/>
      <c r="Y56" s="38" t="s">
        <v>149</v>
      </c>
      <c r="Z56" s="38"/>
      <c r="AA56" s="38"/>
      <c r="AB56" s="38" t="s">
        <v>149</v>
      </c>
      <c r="AC56" s="38" t="s">
        <v>149</v>
      </c>
      <c r="AD56" s="38"/>
      <c r="AE56" s="38" t="s">
        <v>148</v>
      </c>
      <c r="AF56" s="38"/>
      <c r="AG56" s="38"/>
      <c r="AH56" s="38"/>
      <c r="AI56" s="38"/>
      <c r="AJ56" s="38" t="s">
        <v>147</v>
      </c>
      <c r="AK56" s="38"/>
      <c r="AL56" s="38"/>
      <c r="AM56" s="38" t="s">
        <v>147</v>
      </c>
      <c r="AN56" s="38"/>
      <c r="AO56" s="38"/>
      <c r="AP56" s="38" t="s">
        <v>147</v>
      </c>
      <c r="AQ56" s="38"/>
      <c r="AR56" s="38" t="s">
        <v>147</v>
      </c>
      <c r="AS56" s="38" t="s">
        <v>148</v>
      </c>
      <c r="AT56" s="38" t="s">
        <v>148</v>
      </c>
      <c r="AU56" s="38" t="s">
        <v>148</v>
      </c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9"/>
      <c r="BG56" s="38"/>
      <c r="BH56" s="38" t="s">
        <v>148</v>
      </c>
      <c r="BI56" s="38"/>
      <c r="BJ56" s="38"/>
      <c r="BK56" s="38"/>
      <c r="BL56" s="38"/>
      <c r="BM56" s="38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40" t="s">
        <v>165</v>
      </c>
      <c r="CC56" s="20"/>
    </row>
    <row r="57" spans="1:81" s="8" customFormat="1" ht="18" hidden="1" customHeight="1" outlineLevel="1" x14ac:dyDescent="0.2">
      <c r="A57" s="12"/>
      <c r="B57" s="13">
        <v>4</v>
      </c>
      <c r="C57" s="9">
        <v>44169</v>
      </c>
      <c r="D57" s="10">
        <f t="shared" si="50"/>
        <v>11</v>
      </c>
      <c r="E57" s="38"/>
      <c r="F57" s="38"/>
      <c r="G57" s="38"/>
      <c r="H57" s="38"/>
      <c r="I57" s="38"/>
      <c r="J57" s="38"/>
      <c r="K57" s="38"/>
      <c r="L57" s="38"/>
      <c r="M57" s="38" t="s">
        <v>147</v>
      </c>
      <c r="N57" s="38"/>
      <c r="O57" s="38"/>
      <c r="P57" s="38"/>
      <c r="Q57" s="38"/>
      <c r="R57" s="38" t="s">
        <v>147</v>
      </c>
      <c r="S57" s="38"/>
      <c r="T57" s="38"/>
      <c r="U57" s="38"/>
      <c r="V57" s="38" t="s">
        <v>149</v>
      </c>
      <c r="W57" s="38"/>
      <c r="X57" s="38"/>
      <c r="Y57" s="38" t="s">
        <v>149</v>
      </c>
      <c r="Z57" s="38"/>
      <c r="AA57" s="38"/>
      <c r="AB57" s="38" t="s">
        <v>149</v>
      </c>
      <c r="AC57" s="38"/>
      <c r="AD57" s="38"/>
      <c r="AE57" s="38" t="s">
        <v>147</v>
      </c>
      <c r="AF57" s="38"/>
      <c r="AG57" s="38"/>
      <c r="AH57" s="38" t="s">
        <v>147</v>
      </c>
      <c r="AI57" s="38"/>
      <c r="AJ57" s="38" t="s">
        <v>147</v>
      </c>
      <c r="AK57" s="38"/>
      <c r="AL57" s="38"/>
      <c r="AM57" s="38"/>
      <c r="AN57" s="38"/>
      <c r="AO57" s="38"/>
      <c r="AP57" s="38" t="s">
        <v>147</v>
      </c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9"/>
      <c r="BG57" s="38"/>
      <c r="BH57" s="38" t="s">
        <v>148</v>
      </c>
      <c r="BI57" s="38"/>
      <c r="BJ57" s="38"/>
      <c r="BK57" s="38"/>
      <c r="BL57" s="38"/>
      <c r="BM57" s="38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40" t="s">
        <v>165</v>
      </c>
      <c r="CC57" s="20"/>
    </row>
    <row r="58" spans="1:81" s="8" customFormat="1" ht="18" hidden="1" customHeight="1" outlineLevel="1" x14ac:dyDescent="0.2">
      <c r="A58" s="12"/>
      <c r="B58" s="13">
        <v>5</v>
      </c>
      <c r="C58" s="9">
        <v>44172</v>
      </c>
      <c r="D58" s="10">
        <f t="shared" si="50"/>
        <v>13</v>
      </c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 t="s">
        <v>147</v>
      </c>
      <c r="S58" s="38"/>
      <c r="T58" s="38"/>
      <c r="U58" s="38"/>
      <c r="V58" s="38" t="s">
        <v>153</v>
      </c>
      <c r="W58" s="38"/>
      <c r="X58" s="38"/>
      <c r="Y58" s="38"/>
      <c r="Z58" s="38"/>
      <c r="AA58" s="38"/>
      <c r="AB58" s="38" t="s">
        <v>153</v>
      </c>
      <c r="AC58" s="38"/>
      <c r="AD58" s="38"/>
      <c r="AE58" s="38" t="s">
        <v>147</v>
      </c>
      <c r="AF58" s="38"/>
      <c r="AG58" s="38" t="s">
        <v>149</v>
      </c>
      <c r="AH58" s="38" t="s">
        <v>147</v>
      </c>
      <c r="AI58" s="38"/>
      <c r="AJ58" s="38" t="s">
        <v>147</v>
      </c>
      <c r="AK58" s="38" t="s">
        <v>147</v>
      </c>
      <c r="AL58" s="38"/>
      <c r="AM58" s="38"/>
      <c r="AN58" s="38"/>
      <c r="AO58" s="38"/>
      <c r="AP58" s="38" t="s">
        <v>147</v>
      </c>
      <c r="AQ58" s="38"/>
      <c r="AR58" s="38" t="s">
        <v>147</v>
      </c>
      <c r="AS58" s="38" t="s">
        <v>148</v>
      </c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9"/>
      <c r="BG58" s="38"/>
      <c r="BH58" s="38"/>
      <c r="BI58" s="38"/>
      <c r="BJ58" s="38"/>
      <c r="BK58" s="38"/>
      <c r="BL58" s="38"/>
      <c r="BM58" s="38"/>
      <c r="BN58" s="39"/>
      <c r="BO58" s="39"/>
      <c r="BP58" s="39"/>
      <c r="BQ58" s="39"/>
      <c r="BR58" s="39" t="s">
        <v>148</v>
      </c>
      <c r="BS58" s="39"/>
      <c r="BT58" s="39"/>
      <c r="BU58" s="39"/>
      <c r="BV58" s="39"/>
      <c r="BW58" s="39"/>
      <c r="BX58" s="39"/>
      <c r="BY58" s="39"/>
      <c r="BZ58" s="39"/>
      <c r="CA58" s="39"/>
      <c r="CB58" s="40" t="s">
        <v>165</v>
      </c>
      <c r="CC58" s="20"/>
    </row>
    <row r="59" spans="1:81" s="8" customFormat="1" ht="18" hidden="1" customHeight="1" outlineLevel="1" x14ac:dyDescent="0.2">
      <c r="A59" s="12"/>
      <c r="B59" s="13">
        <v>6</v>
      </c>
      <c r="C59" s="9">
        <v>44173</v>
      </c>
      <c r="D59" s="10">
        <f t="shared" si="50"/>
        <v>16</v>
      </c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 t="s">
        <v>147</v>
      </c>
      <c r="Q59" s="38" t="s">
        <v>147</v>
      </c>
      <c r="R59" s="38" t="s">
        <v>147</v>
      </c>
      <c r="S59" s="38"/>
      <c r="T59" s="38"/>
      <c r="U59" s="38"/>
      <c r="V59" s="38" t="s">
        <v>149</v>
      </c>
      <c r="W59" s="38"/>
      <c r="X59" s="38"/>
      <c r="Y59" s="38"/>
      <c r="Z59" s="38"/>
      <c r="AA59" s="38"/>
      <c r="AB59" s="38" t="s">
        <v>149</v>
      </c>
      <c r="AC59" s="38" t="s">
        <v>148</v>
      </c>
      <c r="AD59" s="38"/>
      <c r="AE59" s="38" t="s">
        <v>147</v>
      </c>
      <c r="AF59" s="38"/>
      <c r="AG59" s="38" t="s">
        <v>147</v>
      </c>
      <c r="AH59" s="38"/>
      <c r="AI59" s="38"/>
      <c r="AJ59" s="38" t="s">
        <v>147</v>
      </c>
      <c r="AK59" s="38" t="s">
        <v>149</v>
      </c>
      <c r="AL59" s="38"/>
      <c r="AM59" s="38" t="s">
        <v>147</v>
      </c>
      <c r="AN59" s="38"/>
      <c r="AO59" s="38"/>
      <c r="AP59" s="38" t="s">
        <v>147</v>
      </c>
      <c r="AQ59" s="38"/>
      <c r="AR59" s="38" t="s">
        <v>147</v>
      </c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9"/>
      <c r="BG59" s="38"/>
      <c r="BH59" s="38" t="s">
        <v>148</v>
      </c>
      <c r="BI59" s="38"/>
      <c r="BJ59" s="38"/>
      <c r="BK59" s="38"/>
      <c r="BL59" s="38"/>
      <c r="BM59" s="38"/>
      <c r="BN59" s="39"/>
      <c r="BO59" s="39"/>
      <c r="BP59" s="39"/>
      <c r="BQ59" s="39"/>
      <c r="BR59" s="39"/>
      <c r="BS59" s="39"/>
      <c r="BT59" s="39"/>
      <c r="BU59" s="39"/>
      <c r="BV59" s="39"/>
      <c r="BW59" s="39" t="s">
        <v>148</v>
      </c>
      <c r="BX59" s="39"/>
      <c r="BY59" s="39"/>
      <c r="BZ59" s="39"/>
      <c r="CA59" s="39"/>
      <c r="CB59" s="40" t="s">
        <v>165</v>
      </c>
      <c r="CC59" s="20"/>
    </row>
    <row r="60" spans="1:81" s="8" customFormat="1" ht="18" hidden="1" customHeight="1" outlineLevel="1" x14ac:dyDescent="0.2">
      <c r="A60" s="12"/>
      <c r="B60" s="13">
        <v>7</v>
      </c>
      <c r="C60" s="9">
        <v>44174</v>
      </c>
      <c r="D60" s="10">
        <f t="shared" si="50"/>
        <v>13</v>
      </c>
      <c r="E60" s="38"/>
      <c r="F60" s="38"/>
      <c r="G60" s="38"/>
      <c r="H60" s="38"/>
      <c r="I60" s="38"/>
      <c r="J60" s="38"/>
      <c r="K60" s="38"/>
      <c r="L60" s="38"/>
      <c r="M60" s="38" t="s">
        <v>147</v>
      </c>
      <c r="N60" s="38"/>
      <c r="O60" s="38"/>
      <c r="P60" s="38"/>
      <c r="Q60" s="38"/>
      <c r="R60" s="38" t="s">
        <v>147</v>
      </c>
      <c r="S60" s="38"/>
      <c r="T60" s="38"/>
      <c r="U60" s="38"/>
      <c r="V60" s="38" t="s">
        <v>148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 t="s">
        <v>148</v>
      </c>
      <c r="AK60" s="38" t="s">
        <v>148</v>
      </c>
      <c r="AL60" s="38"/>
      <c r="AM60" s="38" t="s">
        <v>148</v>
      </c>
      <c r="AN60" s="38"/>
      <c r="AO60" s="38"/>
      <c r="AP60" s="38" t="s">
        <v>148</v>
      </c>
      <c r="AQ60" s="38" t="s">
        <v>148</v>
      </c>
      <c r="AR60" s="38" t="s">
        <v>148</v>
      </c>
      <c r="AS60" s="38" t="s">
        <v>148</v>
      </c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9"/>
      <c r="BG60" s="38"/>
      <c r="BH60" s="38" t="s">
        <v>148</v>
      </c>
      <c r="BI60" s="38"/>
      <c r="BJ60" s="38"/>
      <c r="BK60" s="38"/>
      <c r="BL60" s="38"/>
      <c r="BM60" s="38"/>
      <c r="BN60" s="39"/>
      <c r="BO60" s="39"/>
      <c r="BP60" s="39"/>
      <c r="BQ60" s="39"/>
      <c r="BR60" s="39"/>
      <c r="BS60" s="39"/>
      <c r="BT60" s="39"/>
      <c r="BU60" s="39"/>
      <c r="BV60" s="39"/>
      <c r="BW60" s="39" t="s">
        <v>148</v>
      </c>
      <c r="BX60" s="39"/>
      <c r="BY60" s="39"/>
      <c r="BZ60" s="39"/>
      <c r="CA60" s="39"/>
      <c r="CB60" s="40" t="s">
        <v>165</v>
      </c>
      <c r="CC60" s="20"/>
    </row>
    <row r="61" spans="1:81" s="8" customFormat="1" ht="18" hidden="1" customHeight="1" outlineLevel="1" x14ac:dyDescent="0.2">
      <c r="A61" s="12"/>
      <c r="B61" s="13">
        <v>8</v>
      </c>
      <c r="C61" s="9">
        <v>44175</v>
      </c>
      <c r="D61" s="10">
        <f t="shared" si="50"/>
        <v>12</v>
      </c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 t="s">
        <v>147</v>
      </c>
      <c r="S61" s="38"/>
      <c r="T61" s="38"/>
      <c r="U61" s="38"/>
      <c r="V61" s="38" t="s">
        <v>148</v>
      </c>
      <c r="W61" s="38"/>
      <c r="X61" s="38"/>
      <c r="Y61" s="38"/>
      <c r="Z61" s="38"/>
      <c r="AA61" s="38"/>
      <c r="AB61" s="38" t="s">
        <v>148</v>
      </c>
      <c r="AC61" s="38"/>
      <c r="AD61" s="38"/>
      <c r="AE61" s="38"/>
      <c r="AF61" s="38"/>
      <c r="AG61" s="38" t="s">
        <v>147</v>
      </c>
      <c r="AH61" s="38"/>
      <c r="AI61" s="38"/>
      <c r="AJ61" s="38" t="s">
        <v>147</v>
      </c>
      <c r="AK61" s="38" t="s">
        <v>147</v>
      </c>
      <c r="AL61" s="38"/>
      <c r="AM61" s="38"/>
      <c r="AN61" s="38"/>
      <c r="AO61" s="38"/>
      <c r="AP61" s="38" t="s">
        <v>147</v>
      </c>
      <c r="AQ61" s="38" t="s">
        <v>153</v>
      </c>
      <c r="AR61" s="38" t="s">
        <v>147</v>
      </c>
      <c r="AS61" s="38"/>
      <c r="AT61" s="38"/>
      <c r="AU61" s="38" t="s">
        <v>148</v>
      </c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9"/>
      <c r="BG61" s="38"/>
      <c r="BH61" s="38" t="s">
        <v>148</v>
      </c>
      <c r="BI61" s="38"/>
      <c r="BJ61" s="38"/>
      <c r="BK61" s="38"/>
      <c r="BL61" s="38"/>
      <c r="BM61" s="38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40" t="s">
        <v>165</v>
      </c>
      <c r="CC61" s="20"/>
    </row>
    <row r="62" spans="1:81" s="8" customFormat="1" ht="18" hidden="1" customHeight="1" outlineLevel="1" x14ac:dyDescent="0.2">
      <c r="A62" s="12"/>
      <c r="B62" s="13">
        <v>9</v>
      </c>
      <c r="C62" s="9">
        <v>44176</v>
      </c>
      <c r="D62" s="10">
        <f t="shared" si="50"/>
        <v>13</v>
      </c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 t="s">
        <v>147</v>
      </c>
      <c r="Q62" s="38" t="s">
        <v>147</v>
      </c>
      <c r="R62" s="38" t="s">
        <v>147</v>
      </c>
      <c r="S62" s="38"/>
      <c r="T62" s="38"/>
      <c r="U62" s="38" t="s">
        <v>147</v>
      </c>
      <c r="V62" s="38" t="s">
        <v>153</v>
      </c>
      <c r="W62" s="38"/>
      <c r="X62" s="38"/>
      <c r="Y62" s="38"/>
      <c r="Z62" s="38"/>
      <c r="AA62" s="38"/>
      <c r="AB62" s="38" t="s">
        <v>153</v>
      </c>
      <c r="AC62" s="38"/>
      <c r="AD62" s="38"/>
      <c r="AE62" s="38"/>
      <c r="AF62" s="38"/>
      <c r="AG62" s="38" t="s">
        <v>149</v>
      </c>
      <c r="AH62" s="38"/>
      <c r="AI62" s="38"/>
      <c r="AJ62" s="38" t="s">
        <v>147</v>
      </c>
      <c r="AK62" s="38"/>
      <c r="AL62" s="38"/>
      <c r="AM62" s="38"/>
      <c r="AN62" s="38"/>
      <c r="AO62" s="38"/>
      <c r="AP62" s="38" t="s">
        <v>147</v>
      </c>
      <c r="AQ62" s="38"/>
      <c r="AR62" s="38" t="s">
        <v>147</v>
      </c>
      <c r="AS62" s="38" t="s">
        <v>147</v>
      </c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9"/>
      <c r="BG62" s="38"/>
      <c r="BH62" s="38" t="s">
        <v>148</v>
      </c>
      <c r="BI62" s="38"/>
      <c r="BJ62" s="38"/>
      <c r="BK62" s="38"/>
      <c r="BL62" s="38"/>
      <c r="BM62" s="38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40" t="s">
        <v>165</v>
      </c>
      <c r="CC62" s="20"/>
    </row>
    <row r="63" spans="1:81" s="8" customFormat="1" ht="18" hidden="1" customHeight="1" outlineLevel="1" x14ac:dyDescent="0.2">
      <c r="A63" s="12"/>
      <c r="B63" s="13">
        <v>10</v>
      </c>
      <c r="C63" s="9">
        <v>44179</v>
      </c>
      <c r="D63" s="10">
        <f t="shared" si="50"/>
        <v>14</v>
      </c>
      <c r="E63" s="38"/>
      <c r="F63" s="38"/>
      <c r="G63" s="38" t="s">
        <v>147</v>
      </c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 t="s">
        <v>147</v>
      </c>
      <c r="S63" s="38"/>
      <c r="T63" s="38"/>
      <c r="U63" s="38"/>
      <c r="V63" s="38" t="s">
        <v>153</v>
      </c>
      <c r="W63" s="38"/>
      <c r="X63" s="38"/>
      <c r="Y63" s="38" t="s">
        <v>149</v>
      </c>
      <c r="Z63" s="38"/>
      <c r="AA63" s="38"/>
      <c r="AB63" s="38" t="s">
        <v>153</v>
      </c>
      <c r="AC63" s="38"/>
      <c r="AD63" s="38"/>
      <c r="AE63" s="38"/>
      <c r="AF63" s="38"/>
      <c r="AG63" s="38" t="s">
        <v>147</v>
      </c>
      <c r="AH63" s="38" t="s">
        <v>147</v>
      </c>
      <c r="AI63" s="38"/>
      <c r="AJ63" s="38" t="s">
        <v>147</v>
      </c>
      <c r="AK63" s="38"/>
      <c r="AL63" s="38"/>
      <c r="AM63" s="38"/>
      <c r="AN63" s="38"/>
      <c r="AO63" s="38"/>
      <c r="AP63" s="38" t="s">
        <v>147</v>
      </c>
      <c r="AQ63" s="38" t="s">
        <v>147</v>
      </c>
      <c r="AR63" s="38" t="s">
        <v>147</v>
      </c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9"/>
      <c r="BG63" s="38"/>
      <c r="BH63" s="38" t="s">
        <v>148</v>
      </c>
      <c r="BI63" s="38"/>
      <c r="BJ63" s="38"/>
      <c r="BK63" s="38"/>
      <c r="BL63" s="38"/>
      <c r="BM63" s="38"/>
      <c r="BN63" s="39"/>
      <c r="BO63" s="39"/>
      <c r="BP63" s="39"/>
      <c r="BQ63" s="39"/>
      <c r="BR63" s="39"/>
      <c r="BS63" s="39"/>
      <c r="BT63" s="39"/>
      <c r="BU63" s="39"/>
      <c r="BV63" s="39"/>
      <c r="BW63" s="39" t="s">
        <v>148</v>
      </c>
      <c r="BX63" s="39"/>
      <c r="BY63" s="39"/>
      <c r="BZ63" s="39"/>
      <c r="CA63" s="39"/>
      <c r="CB63" s="40" t="s">
        <v>165</v>
      </c>
      <c r="CC63" s="20"/>
    </row>
    <row r="64" spans="1:81" s="8" customFormat="1" ht="18" hidden="1" customHeight="1" outlineLevel="1" x14ac:dyDescent="0.2">
      <c r="A64" s="12"/>
      <c r="B64" s="13">
        <v>11</v>
      </c>
      <c r="C64" s="9">
        <v>44180</v>
      </c>
      <c r="D64" s="10">
        <f t="shared" si="50"/>
        <v>12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 t="s">
        <v>147</v>
      </c>
      <c r="S64" s="38"/>
      <c r="T64" s="38"/>
      <c r="U64" s="38"/>
      <c r="V64" s="38" t="s">
        <v>153</v>
      </c>
      <c r="W64" s="38"/>
      <c r="X64" s="38"/>
      <c r="Y64" s="38"/>
      <c r="Z64" s="38"/>
      <c r="AA64" s="38"/>
      <c r="AB64" s="38" t="s">
        <v>153</v>
      </c>
      <c r="AC64" s="38" t="s">
        <v>153</v>
      </c>
      <c r="AD64" s="38"/>
      <c r="AE64" s="38" t="s">
        <v>147</v>
      </c>
      <c r="AF64" s="38"/>
      <c r="AG64" s="38" t="s">
        <v>149</v>
      </c>
      <c r="AH64" s="38"/>
      <c r="AI64" s="38"/>
      <c r="AJ64" s="38" t="s">
        <v>147</v>
      </c>
      <c r="AK64" s="38"/>
      <c r="AL64" s="38"/>
      <c r="AM64" s="38"/>
      <c r="AN64" s="38"/>
      <c r="AO64" s="38"/>
      <c r="AP64" s="38" t="s">
        <v>148</v>
      </c>
      <c r="AQ64" s="38" t="s">
        <v>148</v>
      </c>
      <c r="AR64" s="38" t="s">
        <v>147</v>
      </c>
      <c r="AS64" s="38"/>
      <c r="AT64" s="38" t="s">
        <v>147</v>
      </c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9"/>
      <c r="BG64" s="38"/>
      <c r="BH64" s="38"/>
      <c r="BI64" s="38"/>
      <c r="BJ64" s="38"/>
      <c r="BK64" s="38"/>
      <c r="BL64" s="38"/>
      <c r="BM64" s="38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40" t="s">
        <v>165</v>
      </c>
      <c r="CC64" s="20"/>
    </row>
    <row r="65" spans="1:81" s="8" customFormat="1" ht="18" hidden="1" customHeight="1" outlineLevel="1" x14ac:dyDescent="0.2">
      <c r="A65" s="12"/>
      <c r="B65" s="13">
        <v>12</v>
      </c>
      <c r="C65" s="9">
        <v>44181</v>
      </c>
      <c r="D65" s="10">
        <f t="shared" si="50"/>
        <v>14</v>
      </c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 t="s">
        <v>147</v>
      </c>
      <c r="Q65" s="38" t="s">
        <v>149</v>
      </c>
      <c r="R65" s="38" t="s">
        <v>147</v>
      </c>
      <c r="S65" s="38"/>
      <c r="T65" s="38"/>
      <c r="U65" s="38"/>
      <c r="V65" s="38" t="s">
        <v>153</v>
      </c>
      <c r="W65" s="38"/>
      <c r="X65" s="38"/>
      <c r="Y65" s="38"/>
      <c r="Z65" s="38"/>
      <c r="AA65" s="38"/>
      <c r="AB65" s="38" t="s">
        <v>153</v>
      </c>
      <c r="AC65" s="38" t="s">
        <v>153</v>
      </c>
      <c r="AD65" s="38"/>
      <c r="AE65" s="38" t="s">
        <v>153</v>
      </c>
      <c r="AF65" s="38"/>
      <c r="AG65" s="38" t="s">
        <v>153</v>
      </c>
      <c r="AH65" s="38"/>
      <c r="AI65" s="38"/>
      <c r="AJ65" s="38" t="s">
        <v>147</v>
      </c>
      <c r="AK65" s="38"/>
      <c r="AL65" s="38"/>
      <c r="AM65" s="38"/>
      <c r="AN65" s="38"/>
      <c r="AO65" s="38"/>
      <c r="AP65" s="38" t="s">
        <v>147</v>
      </c>
      <c r="AQ65" s="38"/>
      <c r="AR65" s="38" t="s">
        <v>147</v>
      </c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9"/>
      <c r="BG65" s="38"/>
      <c r="BH65" s="38"/>
      <c r="BI65" s="38"/>
      <c r="BJ65" s="38"/>
      <c r="BK65" s="38"/>
      <c r="BL65" s="38"/>
      <c r="BM65" s="38"/>
      <c r="BN65" s="39"/>
      <c r="BO65" s="39"/>
      <c r="BP65" s="39"/>
      <c r="BQ65" s="39"/>
      <c r="BR65" s="39"/>
      <c r="BS65" s="39" t="s">
        <v>148</v>
      </c>
      <c r="BT65" s="39"/>
      <c r="BU65" s="39"/>
      <c r="BV65" s="39"/>
      <c r="BW65" s="39" t="s">
        <v>148</v>
      </c>
      <c r="BX65" s="39"/>
      <c r="BY65" s="39"/>
      <c r="BZ65" s="39"/>
      <c r="CA65" s="39"/>
      <c r="CB65" s="40" t="s">
        <v>165</v>
      </c>
      <c r="CC65" s="20"/>
    </row>
    <row r="66" spans="1:81" s="8" customFormat="1" ht="18" hidden="1" customHeight="1" outlineLevel="1" x14ac:dyDescent="0.2">
      <c r="A66" s="12"/>
      <c r="B66" s="13">
        <v>13</v>
      </c>
      <c r="C66" s="9">
        <v>44182</v>
      </c>
      <c r="D66" s="10">
        <f t="shared" si="50"/>
        <v>10</v>
      </c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 t="s">
        <v>147</v>
      </c>
      <c r="S66" s="38"/>
      <c r="T66" s="38"/>
      <c r="U66" s="38"/>
      <c r="V66" s="38" t="s">
        <v>153</v>
      </c>
      <c r="W66" s="38"/>
      <c r="X66" s="38"/>
      <c r="Y66" s="38"/>
      <c r="Z66" s="38"/>
      <c r="AA66" s="38"/>
      <c r="AB66" s="38" t="s">
        <v>153</v>
      </c>
      <c r="AC66" s="38" t="s">
        <v>149</v>
      </c>
      <c r="AD66" s="38"/>
      <c r="AE66" s="38"/>
      <c r="AF66" s="38"/>
      <c r="AG66" s="38" t="s">
        <v>147</v>
      </c>
      <c r="AH66" s="38"/>
      <c r="AI66" s="38"/>
      <c r="AJ66" s="38" t="s">
        <v>147</v>
      </c>
      <c r="AK66" s="38"/>
      <c r="AL66" s="38"/>
      <c r="AM66" s="38"/>
      <c r="AN66" s="38"/>
      <c r="AO66" s="38"/>
      <c r="AP66" s="38" t="s">
        <v>148</v>
      </c>
      <c r="AQ66" s="38"/>
      <c r="AR66" s="38" t="s">
        <v>147</v>
      </c>
      <c r="AS66" s="38"/>
      <c r="AT66" s="38"/>
      <c r="AU66" s="38" t="s">
        <v>148</v>
      </c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9"/>
      <c r="BG66" s="38"/>
      <c r="BH66" s="38"/>
      <c r="BI66" s="38"/>
      <c r="BJ66" s="38"/>
      <c r="BK66" s="38"/>
      <c r="BL66" s="38"/>
      <c r="BM66" s="38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40" t="s">
        <v>165</v>
      </c>
      <c r="CC66" s="20"/>
    </row>
    <row r="67" spans="1:81" s="8" customFormat="1" ht="18" hidden="1" customHeight="1" outlineLevel="1" x14ac:dyDescent="0.2">
      <c r="A67" s="12"/>
      <c r="B67" s="13">
        <v>14</v>
      </c>
      <c r="C67" s="9">
        <v>44183</v>
      </c>
      <c r="D67" s="10">
        <f t="shared" si="50"/>
        <v>13</v>
      </c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 t="s">
        <v>148</v>
      </c>
      <c r="Q67" s="38" t="s">
        <v>148</v>
      </c>
      <c r="R67" s="38" t="s">
        <v>147</v>
      </c>
      <c r="S67" s="38"/>
      <c r="T67" s="38"/>
      <c r="U67" s="38"/>
      <c r="V67" s="38" t="s">
        <v>153</v>
      </c>
      <c r="W67" s="38"/>
      <c r="X67" s="38"/>
      <c r="Y67" s="38"/>
      <c r="Z67" s="38"/>
      <c r="AA67" s="38"/>
      <c r="AB67" s="38" t="s">
        <v>153</v>
      </c>
      <c r="AC67" s="38"/>
      <c r="AD67" s="38"/>
      <c r="AE67" s="38" t="s">
        <v>148</v>
      </c>
      <c r="AF67" s="38"/>
      <c r="AG67" s="38" t="s">
        <v>153</v>
      </c>
      <c r="AH67" s="38" t="s">
        <v>147</v>
      </c>
      <c r="AI67" s="38"/>
      <c r="AJ67" s="38" t="s">
        <v>147</v>
      </c>
      <c r="AK67" s="38"/>
      <c r="AL67" s="38"/>
      <c r="AM67" s="38"/>
      <c r="AN67" s="38"/>
      <c r="AO67" s="38"/>
      <c r="AP67" s="38" t="s">
        <v>147</v>
      </c>
      <c r="AQ67" s="38"/>
      <c r="AR67" s="38" t="s">
        <v>147</v>
      </c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9"/>
      <c r="BG67" s="38"/>
      <c r="BH67" s="38"/>
      <c r="BI67" s="38"/>
      <c r="BJ67" s="38"/>
      <c r="BK67" s="38"/>
      <c r="BL67" s="38"/>
      <c r="BM67" s="38"/>
      <c r="BN67" s="39"/>
      <c r="BO67" s="39"/>
      <c r="BP67" s="39"/>
      <c r="BQ67" s="39"/>
      <c r="BR67" s="39"/>
      <c r="BS67" s="39"/>
      <c r="BT67" s="39"/>
      <c r="BU67" s="39"/>
      <c r="BV67" s="39"/>
      <c r="BW67" s="39" t="s">
        <v>148</v>
      </c>
      <c r="BX67" s="39"/>
      <c r="BY67" s="39"/>
      <c r="BZ67" s="39"/>
      <c r="CA67" s="39"/>
      <c r="CB67" s="40" t="s">
        <v>165</v>
      </c>
      <c r="CC67" s="20"/>
    </row>
    <row r="68" spans="1:81" s="8" customFormat="1" ht="18" hidden="1" customHeight="1" outlineLevel="1" x14ac:dyDescent="0.2">
      <c r="A68" s="12"/>
      <c r="B68" s="13">
        <v>15</v>
      </c>
      <c r="C68" s="9">
        <v>44186</v>
      </c>
      <c r="D68" s="10">
        <f t="shared" si="50"/>
        <v>10</v>
      </c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 t="s">
        <v>147</v>
      </c>
      <c r="S68" s="38"/>
      <c r="T68" s="38"/>
      <c r="U68" s="38"/>
      <c r="V68" s="38" t="s">
        <v>153</v>
      </c>
      <c r="W68" s="38"/>
      <c r="X68" s="38"/>
      <c r="Y68" s="38"/>
      <c r="Z68" s="38"/>
      <c r="AA68" s="38"/>
      <c r="AB68" s="38" t="s">
        <v>153</v>
      </c>
      <c r="AC68" s="38"/>
      <c r="AD68" s="38"/>
      <c r="AE68" s="38"/>
      <c r="AF68" s="38"/>
      <c r="AG68" s="38" t="s">
        <v>153</v>
      </c>
      <c r="AH68" s="38"/>
      <c r="AI68" s="38"/>
      <c r="AJ68" s="38" t="s">
        <v>147</v>
      </c>
      <c r="AK68" s="38"/>
      <c r="AL68" s="38"/>
      <c r="AM68" s="38"/>
      <c r="AN68" s="38"/>
      <c r="AO68" s="38"/>
      <c r="AP68" s="38" t="s">
        <v>147</v>
      </c>
      <c r="AQ68" s="38"/>
      <c r="AR68" s="38" t="s">
        <v>153</v>
      </c>
      <c r="AS68" s="38" t="s">
        <v>147</v>
      </c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9"/>
      <c r="BG68" s="38"/>
      <c r="BH68" s="38" t="s">
        <v>148</v>
      </c>
      <c r="BI68" s="38"/>
      <c r="BJ68" s="38"/>
      <c r="BK68" s="38"/>
      <c r="BL68" s="38"/>
      <c r="BM68" s="38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40" t="s">
        <v>165</v>
      </c>
      <c r="CC68" s="20"/>
    </row>
    <row r="69" spans="1:81" s="8" customFormat="1" ht="18" hidden="1" customHeight="1" outlineLevel="1" x14ac:dyDescent="0.2">
      <c r="A69" s="12"/>
      <c r="B69" s="13">
        <v>16</v>
      </c>
      <c r="C69" s="9">
        <v>44187</v>
      </c>
      <c r="D69" s="10">
        <f t="shared" si="50"/>
        <v>12</v>
      </c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 t="s">
        <v>147</v>
      </c>
      <c r="S69" s="38"/>
      <c r="T69" s="38"/>
      <c r="U69" s="38"/>
      <c r="V69" s="38" t="s">
        <v>153</v>
      </c>
      <c r="W69" s="38" t="s">
        <v>149</v>
      </c>
      <c r="X69" s="38"/>
      <c r="Y69" s="38"/>
      <c r="Z69" s="38"/>
      <c r="AA69" s="38"/>
      <c r="AB69" s="38" t="s">
        <v>153</v>
      </c>
      <c r="AC69" s="38" t="s">
        <v>153</v>
      </c>
      <c r="AD69" s="38"/>
      <c r="AE69" s="38" t="s">
        <v>148</v>
      </c>
      <c r="AF69" s="38"/>
      <c r="AG69" s="38" t="s">
        <v>149</v>
      </c>
      <c r="AH69" s="38"/>
      <c r="AI69" s="38"/>
      <c r="AJ69" s="38" t="s">
        <v>147</v>
      </c>
      <c r="AK69" s="38"/>
      <c r="AL69" s="38"/>
      <c r="AM69" s="38"/>
      <c r="AN69" s="38"/>
      <c r="AO69" s="38"/>
      <c r="AP69" s="38" t="s">
        <v>147</v>
      </c>
      <c r="AQ69" s="38" t="s">
        <v>147</v>
      </c>
      <c r="AR69" s="38"/>
      <c r="AS69" s="38" t="s">
        <v>147</v>
      </c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9"/>
      <c r="BG69" s="38"/>
      <c r="BH69" s="38"/>
      <c r="BI69" s="38"/>
      <c r="BJ69" s="38"/>
      <c r="BK69" s="38"/>
      <c r="BL69" s="38"/>
      <c r="BM69" s="38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40" t="s">
        <v>165</v>
      </c>
      <c r="CC69" s="20"/>
    </row>
    <row r="70" spans="1:81" s="8" customFormat="1" ht="18" hidden="1" customHeight="1" outlineLevel="1" x14ac:dyDescent="0.2">
      <c r="A70" s="12"/>
      <c r="B70" s="13">
        <v>17</v>
      </c>
      <c r="C70" s="9">
        <v>44188</v>
      </c>
      <c r="D70" s="10">
        <f t="shared" si="50"/>
        <v>17</v>
      </c>
      <c r="E70" s="38"/>
      <c r="F70" s="38"/>
      <c r="G70" s="38"/>
      <c r="H70" s="38"/>
      <c r="I70" s="38"/>
      <c r="J70" s="38"/>
      <c r="K70" s="38"/>
      <c r="L70" s="38"/>
      <c r="M70" s="38" t="s">
        <v>147</v>
      </c>
      <c r="N70" s="38"/>
      <c r="O70" s="38"/>
      <c r="P70" s="38" t="s">
        <v>147</v>
      </c>
      <c r="Q70" s="38" t="s">
        <v>147</v>
      </c>
      <c r="R70" s="38" t="s">
        <v>147</v>
      </c>
      <c r="S70" s="38"/>
      <c r="T70" s="38"/>
      <c r="U70" s="38"/>
      <c r="V70" s="38" t="s">
        <v>149</v>
      </c>
      <c r="W70" s="38" t="s">
        <v>149</v>
      </c>
      <c r="X70" s="38"/>
      <c r="Y70" s="38"/>
      <c r="Z70" s="38"/>
      <c r="AA70" s="38"/>
      <c r="AB70" s="38" t="s">
        <v>149</v>
      </c>
      <c r="AC70" s="38"/>
      <c r="AD70" s="38"/>
      <c r="AE70" s="38" t="s">
        <v>148</v>
      </c>
      <c r="AF70" s="38"/>
      <c r="AG70" s="38" t="s">
        <v>147</v>
      </c>
      <c r="AH70" s="38" t="s">
        <v>149</v>
      </c>
      <c r="AI70" s="38"/>
      <c r="AJ70" s="38" t="s">
        <v>147</v>
      </c>
      <c r="AK70" s="38"/>
      <c r="AL70" s="38"/>
      <c r="AM70" s="38"/>
      <c r="AN70" s="38"/>
      <c r="AO70" s="38"/>
      <c r="AP70" s="38" t="s">
        <v>147</v>
      </c>
      <c r="AQ70" s="38" t="s">
        <v>148</v>
      </c>
      <c r="AR70" s="38" t="s">
        <v>147</v>
      </c>
      <c r="AS70" s="38"/>
      <c r="AT70" s="38" t="s">
        <v>148</v>
      </c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9"/>
      <c r="BG70" s="38"/>
      <c r="BH70" s="38"/>
      <c r="BI70" s="38"/>
      <c r="BJ70" s="38"/>
      <c r="BK70" s="38"/>
      <c r="BL70" s="38"/>
      <c r="BM70" s="38"/>
      <c r="BN70" s="39"/>
      <c r="BO70" s="39"/>
      <c r="BP70" s="39"/>
      <c r="BQ70" s="39"/>
      <c r="BR70" s="39"/>
      <c r="BS70" s="39"/>
      <c r="BT70" s="39"/>
      <c r="BU70" s="39"/>
      <c r="BV70" s="39"/>
      <c r="BW70" s="39" t="s">
        <v>148</v>
      </c>
      <c r="BX70" s="39"/>
      <c r="BY70" s="39"/>
      <c r="BZ70" s="39"/>
      <c r="CA70" s="39"/>
      <c r="CB70" s="40" t="s">
        <v>165</v>
      </c>
      <c r="CC70" s="20"/>
    </row>
    <row r="71" spans="1:81" s="8" customFormat="1" ht="18" hidden="1" customHeight="1" outlineLevel="1" x14ac:dyDescent="0.2">
      <c r="A71" s="12"/>
      <c r="B71" s="13">
        <v>18</v>
      </c>
      <c r="C71" s="9">
        <v>44189</v>
      </c>
      <c r="D71" s="10">
        <f t="shared" si="50"/>
        <v>17</v>
      </c>
      <c r="E71" s="38"/>
      <c r="F71" s="38"/>
      <c r="G71" s="38"/>
      <c r="H71" s="38"/>
      <c r="I71" s="38"/>
      <c r="J71" s="38"/>
      <c r="K71" s="38"/>
      <c r="L71" s="38"/>
      <c r="M71" s="38" t="s">
        <v>147</v>
      </c>
      <c r="N71" s="38"/>
      <c r="O71" s="38"/>
      <c r="P71" s="38"/>
      <c r="Q71" s="38"/>
      <c r="R71" s="38" t="s">
        <v>147</v>
      </c>
      <c r="S71" s="38"/>
      <c r="T71" s="38"/>
      <c r="U71" s="38"/>
      <c r="V71" s="38" t="s">
        <v>153</v>
      </c>
      <c r="W71" s="38" t="s">
        <v>148</v>
      </c>
      <c r="X71" s="38"/>
      <c r="Y71" s="38"/>
      <c r="Z71" s="38"/>
      <c r="AA71" s="38"/>
      <c r="AB71" s="38" t="s">
        <v>153</v>
      </c>
      <c r="AC71" s="38" t="s">
        <v>153</v>
      </c>
      <c r="AD71" s="38"/>
      <c r="AE71" s="38" t="s">
        <v>148</v>
      </c>
      <c r="AF71" s="38"/>
      <c r="AG71" s="38" t="s">
        <v>147</v>
      </c>
      <c r="AH71" s="38" t="s">
        <v>147</v>
      </c>
      <c r="AI71" s="38"/>
      <c r="AJ71" s="38"/>
      <c r="AK71" s="38"/>
      <c r="AL71" s="38"/>
      <c r="AM71" s="38"/>
      <c r="AN71" s="38"/>
      <c r="AO71" s="38"/>
      <c r="AP71" s="38" t="s">
        <v>147</v>
      </c>
      <c r="AQ71" s="38" t="s">
        <v>148</v>
      </c>
      <c r="AR71" s="38" t="s">
        <v>148</v>
      </c>
      <c r="AS71" s="38" t="s">
        <v>148</v>
      </c>
      <c r="AT71" s="38"/>
      <c r="AU71" s="38" t="s">
        <v>147</v>
      </c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9"/>
      <c r="BG71" s="38"/>
      <c r="BH71" s="38" t="s">
        <v>148</v>
      </c>
      <c r="BI71" s="38"/>
      <c r="BJ71" s="38"/>
      <c r="BK71" s="38"/>
      <c r="BL71" s="38"/>
      <c r="BM71" s="38"/>
      <c r="BN71" s="39"/>
      <c r="BO71" s="39"/>
      <c r="BP71" s="39"/>
      <c r="BQ71" s="39"/>
      <c r="BR71" s="39"/>
      <c r="BS71" s="39"/>
      <c r="BT71" s="39"/>
      <c r="BU71" s="39"/>
      <c r="BV71" s="39"/>
      <c r="BW71" s="39" t="s">
        <v>148</v>
      </c>
      <c r="BX71" s="39"/>
      <c r="BY71" s="39"/>
      <c r="BZ71" s="39"/>
      <c r="CA71" s="39"/>
      <c r="CB71" s="40" t="s">
        <v>165</v>
      </c>
      <c r="CC71" s="20"/>
    </row>
    <row r="72" spans="1:81" s="8" customFormat="1" ht="18" hidden="1" customHeight="1" outlineLevel="1" thickBot="1" x14ac:dyDescent="0.25">
      <c r="A72" s="12"/>
      <c r="B72" s="13">
        <v>19</v>
      </c>
      <c r="C72" s="9">
        <v>44190</v>
      </c>
      <c r="D72" s="10">
        <f t="shared" si="50"/>
        <v>17</v>
      </c>
      <c r="E72" s="38"/>
      <c r="F72" s="38"/>
      <c r="G72" s="38"/>
      <c r="H72" s="38"/>
      <c r="I72" s="38"/>
      <c r="J72" s="38"/>
      <c r="K72" s="38"/>
      <c r="L72" s="38"/>
      <c r="M72" s="38" t="s">
        <v>147</v>
      </c>
      <c r="N72" s="38"/>
      <c r="O72" s="38"/>
      <c r="P72" s="38" t="s">
        <v>147</v>
      </c>
      <c r="Q72" s="38" t="s">
        <v>147</v>
      </c>
      <c r="R72" s="38" t="s">
        <v>147</v>
      </c>
      <c r="S72" s="38"/>
      <c r="T72" s="38"/>
      <c r="U72" s="38"/>
      <c r="V72" s="38" t="s">
        <v>149</v>
      </c>
      <c r="W72" s="38" t="s">
        <v>153</v>
      </c>
      <c r="X72" s="38"/>
      <c r="Y72" s="38"/>
      <c r="Z72" s="38"/>
      <c r="AA72" s="38"/>
      <c r="AB72" s="38" t="s">
        <v>149</v>
      </c>
      <c r="AC72" s="38" t="s">
        <v>148</v>
      </c>
      <c r="AD72" s="38"/>
      <c r="AE72" s="38"/>
      <c r="AF72" s="38"/>
      <c r="AG72" s="38" t="s">
        <v>153</v>
      </c>
      <c r="AH72" s="38"/>
      <c r="AI72" s="38"/>
      <c r="AJ72" s="38" t="s">
        <v>147</v>
      </c>
      <c r="AK72" s="38"/>
      <c r="AL72" s="38"/>
      <c r="AM72" s="38"/>
      <c r="AN72" s="38"/>
      <c r="AO72" s="38"/>
      <c r="AP72" s="38" t="s">
        <v>147</v>
      </c>
      <c r="AQ72" s="38" t="s">
        <v>148</v>
      </c>
      <c r="AR72" s="38" t="s">
        <v>147</v>
      </c>
      <c r="AS72" s="38" t="s">
        <v>147</v>
      </c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9"/>
      <c r="BG72" s="38"/>
      <c r="BH72" s="38" t="s">
        <v>148</v>
      </c>
      <c r="BI72" s="38"/>
      <c r="BJ72" s="38"/>
      <c r="BK72" s="38"/>
      <c r="BL72" s="38"/>
      <c r="BM72" s="38"/>
      <c r="BN72" s="39" t="s">
        <v>148</v>
      </c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40" t="s">
        <v>165</v>
      </c>
      <c r="CC72" s="20"/>
    </row>
    <row r="73" spans="1:81" s="12" customFormat="1" ht="18" customHeight="1" collapsed="1" thickBot="1" x14ac:dyDescent="0.25">
      <c r="A73" s="14" t="s">
        <v>138</v>
      </c>
      <c r="B73" s="164" t="s">
        <v>143</v>
      </c>
      <c r="C73" s="165"/>
      <c r="D73" s="11">
        <f>SUM(D74:D87)</f>
        <v>153</v>
      </c>
      <c r="E73" s="41">
        <f t="shared" ref="E73:BS73" si="51">COUNTIF(E74:E87,"〇") + COUNTIF(E74:E87,"◎") *1.25+COUNTIF(E74:E87,"☆")*0.75+ COUNTIF(E74:E87,"△")*0.5</f>
        <v>2.5</v>
      </c>
      <c r="F73" s="41">
        <f t="shared" si="51"/>
        <v>0</v>
      </c>
      <c r="G73" s="41">
        <f t="shared" si="51"/>
        <v>6.25</v>
      </c>
      <c r="H73" s="41">
        <f t="shared" si="51"/>
        <v>0</v>
      </c>
      <c r="I73" s="41">
        <f t="shared" si="51"/>
        <v>0</v>
      </c>
      <c r="J73" s="41">
        <f t="shared" si="51"/>
        <v>0</v>
      </c>
      <c r="K73" s="41">
        <f t="shared" si="51"/>
        <v>0</v>
      </c>
      <c r="L73" s="41">
        <f t="shared" si="51"/>
        <v>3.25</v>
      </c>
      <c r="M73" s="41">
        <f t="shared" si="51"/>
        <v>2.5</v>
      </c>
      <c r="N73" s="41">
        <f t="shared" si="51"/>
        <v>0</v>
      </c>
      <c r="O73" s="41">
        <f t="shared" si="51"/>
        <v>0</v>
      </c>
      <c r="P73" s="41">
        <f t="shared" si="51"/>
        <v>6.5</v>
      </c>
      <c r="Q73" s="41">
        <f t="shared" si="51"/>
        <v>6.75</v>
      </c>
      <c r="R73" s="41">
        <f t="shared" si="51"/>
        <v>14.75</v>
      </c>
      <c r="S73" s="41">
        <f t="shared" si="51"/>
        <v>0</v>
      </c>
      <c r="T73" s="41">
        <f t="shared" si="51"/>
        <v>0</v>
      </c>
      <c r="U73" s="41">
        <f t="shared" si="51"/>
        <v>1.25</v>
      </c>
      <c r="V73" s="41">
        <f t="shared" si="51"/>
        <v>8.75</v>
      </c>
      <c r="W73" s="41">
        <f t="shared" si="51"/>
        <v>2</v>
      </c>
      <c r="X73" s="41">
        <f t="shared" si="51"/>
        <v>2.25</v>
      </c>
      <c r="Y73" s="41">
        <f t="shared" si="51"/>
        <v>0</v>
      </c>
      <c r="Z73" s="41">
        <f t="shared" si="51"/>
        <v>0</v>
      </c>
      <c r="AA73" s="41">
        <f t="shared" si="51"/>
        <v>0</v>
      </c>
      <c r="AB73" s="41">
        <f t="shared" si="51"/>
        <v>9.5</v>
      </c>
      <c r="AC73" s="41">
        <f t="shared" si="51"/>
        <v>0</v>
      </c>
      <c r="AD73" s="41">
        <f t="shared" si="51"/>
        <v>1</v>
      </c>
      <c r="AE73" s="41">
        <f t="shared" si="51"/>
        <v>6.5</v>
      </c>
      <c r="AF73" s="41">
        <f t="shared" si="51"/>
        <v>0</v>
      </c>
      <c r="AG73" s="41">
        <f t="shared" si="51"/>
        <v>1.5</v>
      </c>
      <c r="AH73" s="41">
        <f t="shared" si="51"/>
        <v>0</v>
      </c>
      <c r="AI73" s="41">
        <f t="shared" si="51"/>
        <v>0</v>
      </c>
      <c r="AJ73" s="41">
        <f t="shared" si="51"/>
        <v>11.25</v>
      </c>
      <c r="AK73" s="41">
        <f t="shared" si="51"/>
        <v>0</v>
      </c>
      <c r="AL73" s="41">
        <f t="shared" si="51"/>
        <v>0</v>
      </c>
      <c r="AM73" s="41">
        <f t="shared" si="51"/>
        <v>0</v>
      </c>
      <c r="AN73" s="41">
        <f t="shared" si="51"/>
        <v>0</v>
      </c>
      <c r="AO73" s="41">
        <f t="shared" si="51"/>
        <v>0</v>
      </c>
      <c r="AP73" s="41">
        <f t="shared" si="51"/>
        <v>15.75</v>
      </c>
      <c r="AQ73" s="41">
        <f t="shared" si="51"/>
        <v>3.75</v>
      </c>
      <c r="AR73" s="41">
        <f t="shared" si="51"/>
        <v>12</v>
      </c>
      <c r="AS73" s="41">
        <f t="shared" si="51"/>
        <v>2.25</v>
      </c>
      <c r="AT73" s="41">
        <f t="shared" si="51"/>
        <v>13.5</v>
      </c>
      <c r="AU73" s="41">
        <f t="shared" si="51"/>
        <v>2</v>
      </c>
      <c r="AV73" s="41">
        <f t="shared" ref="AV73" si="52">COUNTIF(AV74:AV87,"〇") + COUNTIF(AV74:AV87,"◎") *1.25+COUNTIF(AV74:AV87,"☆")*0.75+ COUNTIF(AV74:AV87,"△")*0.5</f>
        <v>0</v>
      </c>
      <c r="AW73" s="41">
        <f t="shared" si="51"/>
        <v>0</v>
      </c>
      <c r="AX73" s="41">
        <f t="shared" si="51"/>
        <v>0</v>
      </c>
      <c r="AY73" s="41">
        <f t="shared" si="51"/>
        <v>0</v>
      </c>
      <c r="AZ73" s="41">
        <f t="shared" si="51"/>
        <v>0</v>
      </c>
      <c r="BA73" s="41">
        <f t="shared" si="51"/>
        <v>0</v>
      </c>
      <c r="BB73" s="41">
        <f t="shared" si="51"/>
        <v>0</v>
      </c>
      <c r="BC73" s="41">
        <f t="shared" si="51"/>
        <v>0</v>
      </c>
      <c r="BD73" s="41">
        <f t="shared" si="51"/>
        <v>0</v>
      </c>
      <c r="BE73" s="41">
        <f t="shared" si="51"/>
        <v>0</v>
      </c>
      <c r="BF73" s="41">
        <f t="shared" si="51"/>
        <v>0</v>
      </c>
      <c r="BG73" s="41">
        <f t="shared" si="51"/>
        <v>0</v>
      </c>
      <c r="BH73" s="41">
        <f t="shared" si="51"/>
        <v>3</v>
      </c>
      <c r="BI73" s="41">
        <f t="shared" si="51"/>
        <v>0</v>
      </c>
      <c r="BJ73" s="41">
        <f t="shared" si="51"/>
        <v>0</v>
      </c>
      <c r="BK73" s="41">
        <f t="shared" si="51"/>
        <v>0</v>
      </c>
      <c r="BL73" s="41">
        <f t="shared" ref="BL73" si="53">COUNTIF(BL74:BL87,"〇") + COUNTIF(BL74:BL87,"◎") *1.25+COUNTIF(BL74:BL87,"☆")*0.75+ COUNTIF(BL74:BL87,"△")*0.5</f>
        <v>0</v>
      </c>
      <c r="BM73" s="41">
        <f>COUNTIF(BM74:BM87,"〇") + COUNTIF(BM74:BM87,"◎") *1.25+COUNTIF(BM74:BM87,"☆")*0.75+ COUNTIF(BM74:BM87,"△")*0.5</f>
        <v>0</v>
      </c>
      <c r="BN73" s="41">
        <f t="shared" si="51"/>
        <v>0</v>
      </c>
      <c r="BO73" s="41">
        <f t="shared" si="51"/>
        <v>0</v>
      </c>
      <c r="BP73" s="41">
        <f t="shared" si="51"/>
        <v>0</v>
      </c>
      <c r="BQ73" s="41">
        <f t="shared" si="51"/>
        <v>0</v>
      </c>
      <c r="BR73" s="41">
        <f t="shared" si="51"/>
        <v>0</v>
      </c>
      <c r="BS73" s="41">
        <f t="shared" si="51"/>
        <v>0</v>
      </c>
      <c r="BT73" s="41">
        <f t="shared" ref="BT73:CB73" si="54">COUNTIF(BT74:BT87,"〇") + COUNTIF(BT74:BT87,"◎") *1.25+COUNTIF(BT74:BT87,"☆")*0.75+ COUNTIF(BT74:BT87,"△")*0.5</f>
        <v>0</v>
      </c>
      <c r="BU73" s="41">
        <f t="shared" si="54"/>
        <v>0</v>
      </c>
      <c r="BV73" s="41">
        <f t="shared" si="54"/>
        <v>0</v>
      </c>
      <c r="BW73" s="41">
        <f t="shared" si="54"/>
        <v>8</v>
      </c>
      <c r="BX73" s="41">
        <f t="shared" si="54"/>
        <v>0</v>
      </c>
      <c r="BY73" s="41">
        <f t="shared" si="54"/>
        <v>0</v>
      </c>
      <c r="BZ73" s="41">
        <f t="shared" si="54"/>
        <v>0</v>
      </c>
      <c r="CA73" s="41">
        <f t="shared" si="54"/>
        <v>0</v>
      </c>
      <c r="CB73" s="42">
        <f t="shared" si="54"/>
        <v>14</v>
      </c>
    </row>
    <row r="74" spans="1:81" s="8" customFormat="1" ht="18" hidden="1" customHeight="1" outlineLevel="1" x14ac:dyDescent="0.2">
      <c r="A74" s="12"/>
      <c r="B74" s="13">
        <v>1</v>
      </c>
      <c r="C74" s="9">
        <v>44203</v>
      </c>
      <c r="D74" s="10">
        <f t="shared" ref="D74:D87" si="55">COUNTA(E74:CB74)</f>
        <v>6</v>
      </c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 t="s">
        <v>147</v>
      </c>
      <c r="V74" s="38"/>
      <c r="W74" s="38" t="s">
        <v>149</v>
      </c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 t="s">
        <v>147</v>
      </c>
      <c r="AS74" s="38"/>
      <c r="AT74" s="38"/>
      <c r="AU74" s="38" t="s">
        <v>148</v>
      </c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9"/>
      <c r="BG74" s="38"/>
      <c r="BH74" s="38"/>
      <c r="BI74" s="38"/>
      <c r="BJ74" s="38"/>
      <c r="BK74" s="38"/>
      <c r="BL74" s="38"/>
      <c r="BM74" s="38"/>
      <c r="BN74" s="39"/>
      <c r="BO74" s="39"/>
      <c r="BP74" s="39"/>
      <c r="BQ74" s="39"/>
      <c r="BR74" s="39"/>
      <c r="BS74" s="39"/>
      <c r="BT74" s="39"/>
      <c r="BU74" s="39"/>
      <c r="BV74" s="39"/>
      <c r="BW74" s="39" t="s">
        <v>148</v>
      </c>
      <c r="BX74" s="39"/>
      <c r="BY74" s="39"/>
      <c r="BZ74" s="39"/>
      <c r="CA74" s="39"/>
      <c r="CB74" s="40" t="s">
        <v>148</v>
      </c>
      <c r="CC74" s="20"/>
    </row>
    <row r="75" spans="1:81" s="8" customFormat="1" ht="18" hidden="1" customHeight="1" outlineLevel="1" x14ac:dyDescent="0.2">
      <c r="A75" s="12"/>
      <c r="B75" s="13">
        <v>2</v>
      </c>
      <c r="C75" s="9">
        <v>44204</v>
      </c>
      <c r="D75" s="10">
        <f t="shared" si="55"/>
        <v>8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 t="s">
        <v>147</v>
      </c>
      <c r="S75" s="38"/>
      <c r="T75" s="38"/>
      <c r="U75" s="38"/>
      <c r="V75" s="38" t="s">
        <v>149</v>
      </c>
      <c r="W75" s="38"/>
      <c r="X75" s="38"/>
      <c r="Y75" s="38"/>
      <c r="Z75" s="38"/>
      <c r="AA75" s="38"/>
      <c r="AB75" s="38" t="s">
        <v>149</v>
      </c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 t="s">
        <v>147</v>
      </c>
      <c r="AQ75" s="38"/>
      <c r="AR75" s="38" t="s">
        <v>147</v>
      </c>
      <c r="AS75" s="38"/>
      <c r="AT75" s="38" t="s">
        <v>148</v>
      </c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9"/>
      <c r="BG75" s="38"/>
      <c r="BH75" s="38"/>
      <c r="BI75" s="38"/>
      <c r="BJ75" s="38"/>
      <c r="BK75" s="38"/>
      <c r="BL75" s="38"/>
      <c r="BM75" s="38"/>
      <c r="BN75" s="39"/>
      <c r="BO75" s="39"/>
      <c r="BP75" s="39"/>
      <c r="BQ75" s="39"/>
      <c r="BR75" s="39"/>
      <c r="BS75" s="39"/>
      <c r="BT75" s="39"/>
      <c r="BU75" s="39"/>
      <c r="BV75" s="39"/>
      <c r="BW75" s="39" t="s">
        <v>148</v>
      </c>
      <c r="BX75" s="39"/>
      <c r="BY75" s="39"/>
      <c r="BZ75" s="39"/>
      <c r="CA75" s="39"/>
      <c r="CB75" s="40" t="s">
        <v>148</v>
      </c>
      <c r="CC75" s="20"/>
    </row>
    <row r="76" spans="1:81" s="8" customFormat="1" ht="18" hidden="1" customHeight="1" outlineLevel="1" x14ac:dyDescent="0.2">
      <c r="A76" s="12"/>
      <c r="B76" s="13">
        <v>3</v>
      </c>
      <c r="C76" s="9">
        <v>44209</v>
      </c>
      <c r="D76" s="10">
        <f>COUNTA(E76:CB76)</f>
        <v>9</v>
      </c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 t="s">
        <v>147</v>
      </c>
      <c r="S76" s="38"/>
      <c r="T76" s="38"/>
      <c r="U76" s="38"/>
      <c r="V76" s="38" t="s">
        <v>149</v>
      </c>
      <c r="W76" s="38"/>
      <c r="X76" s="38"/>
      <c r="Y76" s="38"/>
      <c r="Z76" s="38"/>
      <c r="AA76" s="38"/>
      <c r="AB76" s="38" t="s">
        <v>149</v>
      </c>
      <c r="AC76" s="38"/>
      <c r="AD76" s="38"/>
      <c r="AE76" s="38"/>
      <c r="AF76" s="38"/>
      <c r="AG76" s="38"/>
      <c r="AH76" s="38"/>
      <c r="AI76" s="38"/>
      <c r="AJ76" s="38" t="s">
        <v>147</v>
      </c>
      <c r="AK76" s="38"/>
      <c r="AL76" s="38"/>
      <c r="AM76" s="38"/>
      <c r="AN76" s="38"/>
      <c r="AO76" s="38"/>
      <c r="AP76" s="38" t="s">
        <v>147</v>
      </c>
      <c r="AQ76" s="38"/>
      <c r="AR76" s="38" t="s">
        <v>147</v>
      </c>
      <c r="AS76" s="38"/>
      <c r="AT76" s="38" t="s">
        <v>147</v>
      </c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9"/>
      <c r="BG76" s="38"/>
      <c r="BH76" s="38"/>
      <c r="BI76" s="38"/>
      <c r="BJ76" s="38"/>
      <c r="BK76" s="38"/>
      <c r="BL76" s="38"/>
      <c r="BM76" s="38"/>
      <c r="BN76" s="39"/>
      <c r="BO76" s="39"/>
      <c r="BP76" s="39"/>
      <c r="BQ76" s="39"/>
      <c r="BR76" s="39"/>
      <c r="BS76" s="39"/>
      <c r="BT76" s="39"/>
      <c r="BU76" s="39"/>
      <c r="BV76" s="39"/>
      <c r="BW76" s="39" t="s">
        <v>148</v>
      </c>
      <c r="BX76" s="39"/>
      <c r="BY76" s="39"/>
      <c r="BZ76" s="39"/>
      <c r="CA76" s="39"/>
      <c r="CB76" s="40" t="s">
        <v>148</v>
      </c>
      <c r="CC76" s="20"/>
    </row>
    <row r="77" spans="1:81" s="8" customFormat="1" ht="18" hidden="1" customHeight="1" outlineLevel="1" x14ac:dyDescent="0.2">
      <c r="A77" s="12"/>
      <c r="B77" s="13">
        <v>4</v>
      </c>
      <c r="C77" s="9">
        <v>44210</v>
      </c>
      <c r="D77" s="10">
        <f t="shared" si="55"/>
        <v>13</v>
      </c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 t="s">
        <v>147</v>
      </c>
      <c r="Q77" s="38" t="s">
        <v>147</v>
      </c>
      <c r="R77" s="38" t="s">
        <v>147</v>
      </c>
      <c r="S77" s="38"/>
      <c r="T77" s="38"/>
      <c r="U77" s="38"/>
      <c r="V77" s="38" t="s">
        <v>149</v>
      </c>
      <c r="W77" s="38" t="s">
        <v>149</v>
      </c>
      <c r="X77" s="38"/>
      <c r="Y77" s="38"/>
      <c r="Z77" s="38"/>
      <c r="AA77" s="38"/>
      <c r="AB77" s="38" t="s">
        <v>148</v>
      </c>
      <c r="AC77" s="38"/>
      <c r="AD77" s="38"/>
      <c r="AE77" s="38" t="s">
        <v>147</v>
      </c>
      <c r="AF77" s="38"/>
      <c r="AG77" s="38"/>
      <c r="AH77" s="38"/>
      <c r="AI77" s="38"/>
      <c r="AJ77" s="38" t="s">
        <v>148</v>
      </c>
      <c r="AK77" s="38"/>
      <c r="AL77" s="38"/>
      <c r="AM77" s="38"/>
      <c r="AN77" s="38"/>
      <c r="AO77" s="38"/>
      <c r="AP77" s="38" t="s">
        <v>148</v>
      </c>
      <c r="AQ77" s="38" t="s">
        <v>147</v>
      </c>
      <c r="AR77" s="38" t="s">
        <v>147</v>
      </c>
      <c r="AS77" s="38"/>
      <c r="AT77" s="38" t="s">
        <v>147</v>
      </c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9"/>
      <c r="BG77" s="38"/>
      <c r="BH77" s="38"/>
      <c r="BI77" s="38"/>
      <c r="BJ77" s="38"/>
      <c r="BK77" s="38"/>
      <c r="BL77" s="38"/>
      <c r="BM77" s="38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40" t="s">
        <v>148</v>
      </c>
      <c r="CC77" s="20"/>
    </row>
    <row r="78" spans="1:81" s="8" customFormat="1" ht="18" hidden="1" customHeight="1" outlineLevel="1" x14ac:dyDescent="0.2">
      <c r="A78" s="12"/>
      <c r="B78" s="13">
        <v>5</v>
      </c>
      <c r="C78" s="9">
        <v>44211</v>
      </c>
      <c r="D78" s="10">
        <f t="shared" si="55"/>
        <v>14</v>
      </c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 t="s">
        <v>147</v>
      </c>
      <c r="Q78" s="38" t="s">
        <v>147</v>
      </c>
      <c r="R78" s="38" t="s">
        <v>147</v>
      </c>
      <c r="S78" s="38"/>
      <c r="T78" s="38"/>
      <c r="U78" s="38"/>
      <c r="V78" s="38" t="s">
        <v>148</v>
      </c>
      <c r="W78" s="38"/>
      <c r="X78" s="38"/>
      <c r="Y78" s="38"/>
      <c r="Z78" s="38"/>
      <c r="AA78" s="38"/>
      <c r="AB78" s="38" t="s">
        <v>148</v>
      </c>
      <c r="AC78" s="38"/>
      <c r="AD78" s="38"/>
      <c r="AE78" s="38" t="s">
        <v>147</v>
      </c>
      <c r="AF78" s="38"/>
      <c r="AG78" s="38" t="s">
        <v>148</v>
      </c>
      <c r="AH78" s="38"/>
      <c r="AI78" s="38"/>
      <c r="AJ78" s="38" t="s">
        <v>147</v>
      </c>
      <c r="AK78" s="38"/>
      <c r="AL78" s="38"/>
      <c r="AM78" s="38"/>
      <c r="AN78" s="38"/>
      <c r="AO78" s="38"/>
      <c r="AP78" s="38" t="s">
        <v>148</v>
      </c>
      <c r="AQ78" s="38"/>
      <c r="AR78" s="38" t="s">
        <v>147</v>
      </c>
      <c r="AS78" s="38" t="s">
        <v>147</v>
      </c>
      <c r="AT78" s="38" t="s">
        <v>147</v>
      </c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9"/>
      <c r="BG78" s="38"/>
      <c r="BH78" s="38"/>
      <c r="BI78" s="38"/>
      <c r="BJ78" s="38"/>
      <c r="BK78" s="38"/>
      <c r="BL78" s="38"/>
      <c r="BM78" s="38"/>
      <c r="BN78" s="39"/>
      <c r="BO78" s="39"/>
      <c r="BP78" s="39"/>
      <c r="BQ78" s="39"/>
      <c r="BR78" s="39"/>
      <c r="BS78" s="39"/>
      <c r="BT78" s="39"/>
      <c r="BU78" s="39"/>
      <c r="BV78" s="39"/>
      <c r="BW78" s="39" t="s">
        <v>148</v>
      </c>
      <c r="BX78" s="39"/>
      <c r="BY78" s="39"/>
      <c r="BZ78" s="39"/>
      <c r="CA78" s="39"/>
      <c r="CB78" s="40" t="s">
        <v>148</v>
      </c>
      <c r="CC78" s="20"/>
    </row>
    <row r="79" spans="1:81" s="8" customFormat="1" ht="18" hidden="1" customHeight="1" outlineLevel="1" x14ac:dyDescent="0.2">
      <c r="A79" s="12"/>
      <c r="B79" s="13">
        <v>6</v>
      </c>
      <c r="C79" s="9">
        <v>44214</v>
      </c>
      <c r="D79" s="10">
        <f t="shared" si="55"/>
        <v>11</v>
      </c>
      <c r="E79" s="38"/>
      <c r="F79" s="38"/>
      <c r="G79" s="38" t="s">
        <v>147</v>
      </c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 t="s">
        <v>147</v>
      </c>
      <c r="S79" s="38"/>
      <c r="T79" s="38"/>
      <c r="U79" s="38"/>
      <c r="V79" s="38" t="s">
        <v>153</v>
      </c>
      <c r="W79" s="38"/>
      <c r="X79" s="38"/>
      <c r="Y79" s="38"/>
      <c r="Z79" s="38"/>
      <c r="AA79" s="38"/>
      <c r="AB79" s="38" t="s">
        <v>153</v>
      </c>
      <c r="AC79" s="38"/>
      <c r="AD79" s="38"/>
      <c r="AE79" s="38" t="s">
        <v>147</v>
      </c>
      <c r="AF79" s="38"/>
      <c r="AG79" s="38"/>
      <c r="AH79" s="38"/>
      <c r="AI79" s="38"/>
      <c r="AJ79" s="38" t="s">
        <v>147</v>
      </c>
      <c r="AK79" s="38"/>
      <c r="AL79" s="38"/>
      <c r="AM79" s="38"/>
      <c r="AN79" s="38"/>
      <c r="AO79" s="38"/>
      <c r="AP79" s="38" t="s">
        <v>147</v>
      </c>
      <c r="AQ79" s="38" t="s">
        <v>147</v>
      </c>
      <c r="AR79" s="38" t="s">
        <v>149</v>
      </c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9"/>
      <c r="BG79" s="38"/>
      <c r="BH79" s="38"/>
      <c r="BI79" s="38"/>
      <c r="BJ79" s="38"/>
      <c r="BK79" s="38"/>
      <c r="BL79" s="38"/>
      <c r="BM79" s="38"/>
      <c r="BN79" s="39"/>
      <c r="BO79" s="39"/>
      <c r="BP79" s="39"/>
      <c r="BQ79" s="39"/>
      <c r="BR79" s="39"/>
      <c r="BS79" s="39"/>
      <c r="BT79" s="39"/>
      <c r="BU79" s="39"/>
      <c r="BV79" s="39"/>
      <c r="BW79" s="39" t="s">
        <v>148</v>
      </c>
      <c r="BX79" s="39"/>
      <c r="BY79" s="39"/>
      <c r="BZ79" s="39"/>
      <c r="CA79" s="39"/>
      <c r="CB79" s="40" t="s">
        <v>148</v>
      </c>
      <c r="CC79" s="20"/>
    </row>
    <row r="80" spans="1:81" s="8" customFormat="1" ht="18" hidden="1" customHeight="1" outlineLevel="1" x14ac:dyDescent="0.2">
      <c r="A80" s="12"/>
      <c r="B80" s="13">
        <v>7</v>
      </c>
      <c r="C80" s="9">
        <v>44215</v>
      </c>
      <c r="D80" s="10">
        <f t="shared" si="55"/>
        <v>14</v>
      </c>
      <c r="E80" s="38"/>
      <c r="F80" s="38"/>
      <c r="G80" s="38"/>
      <c r="H80" s="38"/>
      <c r="I80" s="38"/>
      <c r="J80" s="38"/>
      <c r="K80" s="38"/>
      <c r="L80" s="38"/>
      <c r="M80" s="38" t="s">
        <v>147</v>
      </c>
      <c r="N80" s="38"/>
      <c r="O80" s="38"/>
      <c r="P80" s="38" t="s">
        <v>147</v>
      </c>
      <c r="Q80" s="38" t="s">
        <v>147</v>
      </c>
      <c r="R80" s="38" t="s">
        <v>147</v>
      </c>
      <c r="S80" s="38"/>
      <c r="T80" s="38"/>
      <c r="U80" s="38"/>
      <c r="V80" s="38" t="s">
        <v>148</v>
      </c>
      <c r="W80" s="38" t="s">
        <v>149</v>
      </c>
      <c r="X80" s="38"/>
      <c r="Y80" s="38"/>
      <c r="Z80" s="38"/>
      <c r="AA80" s="38"/>
      <c r="AB80" s="38" t="s">
        <v>148</v>
      </c>
      <c r="AC80" s="38"/>
      <c r="AD80" s="38"/>
      <c r="AE80" s="38" t="s">
        <v>148</v>
      </c>
      <c r="AF80" s="38"/>
      <c r="AG80" s="38" t="s">
        <v>149</v>
      </c>
      <c r="AH80" s="38"/>
      <c r="AI80" s="38"/>
      <c r="AJ80" s="38" t="s">
        <v>147</v>
      </c>
      <c r="AK80" s="38"/>
      <c r="AL80" s="38"/>
      <c r="AM80" s="38"/>
      <c r="AN80" s="38"/>
      <c r="AO80" s="38"/>
      <c r="AP80" s="38" t="s">
        <v>147</v>
      </c>
      <c r="AQ80" s="38"/>
      <c r="AR80" s="38" t="s">
        <v>147</v>
      </c>
      <c r="AS80" s="38"/>
      <c r="AT80" s="38" t="s">
        <v>147</v>
      </c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9"/>
      <c r="BG80" s="38"/>
      <c r="BH80" s="38"/>
      <c r="BI80" s="38"/>
      <c r="BJ80" s="38"/>
      <c r="BK80" s="38"/>
      <c r="BL80" s="38"/>
      <c r="BM80" s="38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40" t="s">
        <v>148</v>
      </c>
      <c r="CC80" s="20"/>
    </row>
    <row r="81" spans="1:81" s="8" customFormat="1" ht="18" hidden="1" customHeight="1" outlineLevel="1" x14ac:dyDescent="0.2">
      <c r="A81" s="12"/>
      <c r="B81" s="13">
        <v>8</v>
      </c>
      <c r="C81" s="9">
        <v>44216</v>
      </c>
      <c r="D81" s="10">
        <f t="shared" si="55"/>
        <v>13</v>
      </c>
      <c r="E81" s="38"/>
      <c r="F81" s="38"/>
      <c r="G81" s="38"/>
      <c r="H81" s="38"/>
      <c r="I81" s="38"/>
      <c r="J81" s="38"/>
      <c r="K81" s="38"/>
      <c r="L81" s="38" t="s">
        <v>148</v>
      </c>
      <c r="M81" s="38"/>
      <c r="N81" s="38"/>
      <c r="O81" s="38"/>
      <c r="P81" s="38" t="s">
        <v>147</v>
      </c>
      <c r="Q81" s="38" t="s">
        <v>147</v>
      </c>
      <c r="R81" s="38" t="s">
        <v>147</v>
      </c>
      <c r="S81" s="38"/>
      <c r="T81" s="38"/>
      <c r="U81" s="38"/>
      <c r="V81" s="38" t="s">
        <v>148</v>
      </c>
      <c r="W81" s="38"/>
      <c r="X81" s="38"/>
      <c r="Y81" s="38"/>
      <c r="Z81" s="38"/>
      <c r="AA81" s="38"/>
      <c r="AB81" s="38" t="s">
        <v>148</v>
      </c>
      <c r="AC81" s="38"/>
      <c r="AD81" s="38"/>
      <c r="AE81" s="38" t="s">
        <v>147</v>
      </c>
      <c r="AF81" s="38"/>
      <c r="AG81" s="38"/>
      <c r="AH81" s="38"/>
      <c r="AI81" s="38"/>
      <c r="AJ81" s="38" t="s">
        <v>147</v>
      </c>
      <c r="AK81" s="38"/>
      <c r="AL81" s="38"/>
      <c r="AM81" s="38"/>
      <c r="AN81" s="38"/>
      <c r="AO81" s="38"/>
      <c r="AP81" s="38" t="s">
        <v>147</v>
      </c>
      <c r="AQ81" s="38"/>
      <c r="AR81" s="38" t="s">
        <v>147</v>
      </c>
      <c r="AS81" s="38"/>
      <c r="AT81" s="38" t="s">
        <v>147</v>
      </c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9"/>
      <c r="BG81" s="38"/>
      <c r="BH81" s="38"/>
      <c r="BI81" s="38"/>
      <c r="BJ81" s="38"/>
      <c r="BK81" s="38"/>
      <c r="BL81" s="38"/>
      <c r="BM81" s="38"/>
      <c r="BN81" s="39"/>
      <c r="BO81" s="39"/>
      <c r="BP81" s="39"/>
      <c r="BQ81" s="39"/>
      <c r="BR81" s="39"/>
      <c r="BS81" s="39"/>
      <c r="BT81" s="39"/>
      <c r="BU81" s="39"/>
      <c r="BV81" s="39"/>
      <c r="BW81" s="39" t="s">
        <v>148</v>
      </c>
      <c r="BX81" s="39"/>
      <c r="BY81" s="39"/>
      <c r="BZ81" s="39"/>
      <c r="CA81" s="39"/>
      <c r="CB81" s="40" t="s">
        <v>148</v>
      </c>
      <c r="CC81" s="20"/>
    </row>
    <row r="82" spans="1:81" s="8" customFormat="1" ht="18" hidden="1" customHeight="1" outlineLevel="1" x14ac:dyDescent="0.2">
      <c r="A82" s="12"/>
      <c r="B82" s="13">
        <v>9</v>
      </c>
      <c r="C82" s="9">
        <v>44217</v>
      </c>
      <c r="D82" s="10">
        <f t="shared" si="55"/>
        <v>11</v>
      </c>
      <c r="E82" s="38"/>
      <c r="F82" s="38"/>
      <c r="G82" s="38" t="s">
        <v>147</v>
      </c>
      <c r="H82" s="38"/>
      <c r="I82" s="38"/>
      <c r="J82" s="38"/>
      <c r="K82" s="38"/>
      <c r="L82" s="38" t="s">
        <v>148</v>
      </c>
      <c r="M82" s="38"/>
      <c r="N82" s="38"/>
      <c r="O82" s="38"/>
      <c r="P82" s="38"/>
      <c r="Q82" s="38"/>
      <c r="R82" s="38" t="s">
        <v>147</v>
      </c>
      <c r="S82" s="38"/>
      <c r="T82" s="38"/>
      <c r="U82" s="38"/>
      <c r="V82" s="38" t="s">
        <v>153</v>
      </c>
      <c r="W82" s="38"/>
      <c r="X82" s="38"/>
      <c r="Y82" s="38"/>
      <c r="Z82" s="38"/>
      <c r="AA82" s="38"/>
      <c r="AB82" s="38" t="s">
        <v>153</v>
      </c>
      <c r="AC82" s="38"/>
      <c r="AD82" s="38"/>
      <c r="AE82" s="38" t="s">
        <v>149</v>
      </c>
      <c r="AF82" s="38"/>
      <c r="AG82" s="38"/>
      <c r="AH82" s="38"/>
      <c r="AI82" s="38"/>
      <c r="AJ82" s="38" t="s">
        <v>148</v>
      </c>
      <c r="AK82" s="38"/>
      <c r="AL82" s="38"/>
      <c r="AM82" s="38"/>
      <c r="AN82" s="38"/>
      <c r="AO82" s="38"/>
      <c r="AP82" s="38" t="s">
        <v>147</v>
      </c>
      <c r="AQ82" s="38"/>
      <c r="AR82" s="38" t="s">
        <v>149</v>
      </c>
      <c r="AS82" s="38" t="s">
        <v>148</v>
      </c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9"/>
      <c r="BG82" s="38"/>
      <c r="BH82" s="38"/>
      <c r="BI82" s="38"/>
      <c r="BJ82" s="38"/>
      <c r="BK82" s="38"/>
      <c r="BL82" s="38"/>
      <c r="BM82" s="38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40" t="s">
        <v>148</v>
      </c>
      <c r="CC82" s="20"/>
    </row>
    <row r="83" spans="1:81" s="8" customFormat="1" ht="18" hidden="1" customHeight="1" outlineLevel="1" x14ac:dyDescent="0.2">
      <c r="A83" s="12"/>
      <c r="B83" s="13">
        <v>10</v>
      </c>
      <c r="C83" s="9">
        <v>44218</v>
      </c>
      <c r="D83" s="10">
        <f t="shared" si="55"/>
        <v>4</v>
      </c>
      <c r="E83" s="38" t="s">
        <v>147</v>
      </c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 t="s">
        <v>147</v>
      </c>
      <c r="AQ83" s="38"/>
      <c r="AR83" s="38"/>
      <c r="AS83" s="38"/>
      <c r="AT83" s="38" t="s">
        <v>147</v>
      </c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9"/>
      <c r="BG83" s="38"/>
      <c r="BH83" s="38"/>
      <c r="BI83" s="38"/>
      <c r="BJ83" s="38"/>
      <c r="BK83" s="38"/>
      <c r="BL83" s="38"/>
      <c r="BM83" s="38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40" t="s">
        <v>148</v>
      </c>
      <c r="CC83" s="20"/>
    </row>
    <row r="84" spans="1:81" s="8" customFormat="1" ht="18" hidden="1" customHeight="1" outlineLevel="1" x14ac:dyDescent="0.2">
      <c r="A84" s="12"/>
      <c r="B84" s="13">
        <v>11</v>
      </c>
      <c r="C84" s="9">
        <v>44221</v>
      </c>
      <c r="D84" s="10">
        <f t="shared" si="55"/>
        <v>11</v>
      </c>
      <c r="E84" s="38"/>
      <c r="F84" s="38"/>
      <c r="G84" s="38" t="s">
        <v>147</v>
      </c>
      <c r="H84" s="38"/>
      <c r="I84" s="38"/>
      <c r="J84" s="38"/>
      <c r="K84" s="38"/>
      <c r="L84" s="38" t="s">
        <v>147</v>
      </c>
      <c r="M84" s="38"/>
      <c r="N84" s="38"/>
      <c r="O84" s="38"/>
      <c r="P84" s="38"/>
      <c r="Q84" s="38"/>
      <c r="R84" s="38" t="s">
        <v>147</v>
      </c>
      <c r="S84" s="38"/>
      <c r="T84" s="38"/>
      <c r="U84" s="38"/>
      <c r="V84" s="38" t="s">
        <v>149</v>
      </c>
      <c r="W84" s="38"/>
      <c r="X84" s="38"/>
      <c r="Y84" s="38"/>
      <c r="Z84" s="38"/>
      <c r="AA84" s="38"/>
      <c r="AB84" s="38" t="s">
        <v>149</v>
      </c>
      <c r="AC84" s="38"/>
      <c r="AD84" s="38"/>
      <c r="AE84" s="38"/>
      <c r="AF84" s="38"/>
      <c r="AG84" s="38"/>
      <c r="AH84" s="38"/>
      <c r="AI84" s="38"/>
      <c r="AJ84" s="38" t="s">
        <v>148</v>
      </c>
      <c r="AK84" s="38"/>
      <c r="AL84" s="38"/>
      <c r="AM84" s="38"/>
      <c r="AN84" s="38"/>
      <c r="AO84" s="38"/>
      <c r="AP84" s="38" t="s">
        <v>147</v>
      </c>
      <c r="AQ84" s="38"/>
      <c r="AR84" s="38" t="s">
        <v>147</v>
      </c>
      <c r="AS84" s="38"/>
      <c r="AT84" s="38" t="s">
        <v>147</v>
      </c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9"/>
      <c r="BG84" s="38"/>
      <c r="BH84" s="38"/>
      <c r="BI84" s="38"/>
      <c r="BJ84" s="38"/>
      <c r="BK84" s="38"/>
      <c r="BL84" s="38"/>
      <c r="BM84" s="38"/>
      <c r="BN84" s="39"/>
      <c r="BO84" s="39"/>
      <c r="BP84" s="39"/>
      <c r="BQ84" s="39"/>
      <c r="BR84" s="39"/>
      <c r="BS84" s="39"/>
      <c r="BT84" s="39"/>
      <c r="BU84" s="39"/>
      <c r="BV84" s="39"/>
      <c r="BW84" s="39" t="s">
        <v>148</v>
      </c>
      <c r="BX84" s="39"/>
      <c r="BY84" s="39"/>
      <c r="BZ84" s="39"/>
      <c r="CA84" s="39"/>
      <c r="CB84" s="40" t="s">
        <v>148</v>
      </c>
      <c r="CC84" s="20"/>
    </row>
    <row r="85" spans="1:81" s="8" customFormat="1" ht="18" hidden="1" customHeight="1" outlineLevel="1" x14ac:dyDescent="0.2">
      <c r="A85" s="12"/>
      <c r="B85" s="13">
        <v>12</v>
      </c>
      <c r="C85" s="9">
        <v>44222</v>
      </c>
      <c r="D85" s="10">
        <f t="shared" si="55"/>
        <v>13</v>
      </c>
      <c r="E85" s="38" t="s">
        <v>147</v>
      </c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 t="s">
        <v>148</v>
      </c>
      <c r="Q85" s="38"/>
      <c r="R85" s="38" t="s">
        <v>148</v>
      </c>
      <c r="S85" s="38"/>
      <c r="T85" s="38"/>
      <c r="U85" s="38"/>
      <c r="V85" s="38" t="s">
        <v>148</v>
      </c>
      <c r="W85" s="38"/>
      <c r="X85" s="38" t="s">
        <v>148</v>
      </c>
      <c r="Y85" s="38"/>
      <c r="Z85" s="38"/>
      <c r="AA85" s="38"/>
      <c r="AB85" s="38" t="s">
        <v>148</v>
      </c>
      <c r="AC85" s="38"/>
      <c r="AD85" s="38" t="s">
        <v>148</v>
      </c>
      <c r="AE85" s="38"/>
      <c r="AF85" s="38"/>
      <c r="AG85" s="38"/>
      <c r="AH85" s="38"/>
      <c r="AI85" s="38"/>
      <c r="AJ85" s="38" t="s">
        <v>148</v>
      </c>
      <c r="AK85" s="38"/>
      <c r="AL85" s="38"/>
      <c r="AM85" s="38"/>
      <c r="AN85" s="38"/>
      <c r="AO85" s="38"/>
      <c r="AP85" s="38" t="s">
        <v>147</v>
      </c>
      <c r="AQ85" s="38"/>
      <c r="AR85" s="38" t="s">
        <v>148</v>
      </c>
      <c r="AS85" s="38"/>
      <c r="AT85" s="38" t="s">
        <v>147</v>
      </c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9"/>
      <c r="BG85" s="38"/>
      <c r="BH85" s="38" t="s">
        <v>148</v>
      </c>
      <c r="BI85" s="38"/>
      <c r="BJ85" s="38"/>
      <c r="BK85" s="38"/>
      <c r="BL85" s="38"/>
      <c r="BM85" s="38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40" t="s">
        <v>148</v>
      </c>
      <c r="CC85" s="20"/>
    </row>
    <row r="86" spans="1:81" s="8" customFormat="1" ht="18" hidden="1" customHeight="1" outlineLevel="1" x14ac:dyDescent="0.2">
      <c r="A86" s="12"/>
      <c r="B86" s="13">
        <v>13</v>
      </c>
      <c r="C86" s="9">
        <v>44224</v>
      </c>
      <c r="D86" s="10">
        <f t="shared" si="55"/>
        <v>14</v>
      </c>
      <c r="E86" s="38"/>
      <c r="F86" s="38"/>
      <c r="G86" s="38" t="s">
        <v>147</v>
      </c>
      <c r="H86" s="38"/>
      <c r="I86" s="38"/>
      <c r="J86" s="38"/>
      <c r="K86" s="38"/>
      <c r="L86" s="38"/>
      <c r="M86" s="38"/>
      <c r="N86" s="38"/>
      <c r="O86" s="38"/>
      <c r="P86" s="38" t="s">
        <v>149</v>
      </c>
      <c r="Q86" s="38" t="s">
        <v>149</v>
      </c>
      <c r="R86" s="38" t="s">
        <v>147</v>
      </c>
      <c r="S86" s="38"/>
      <c r="T86" s="38"/>
      <c r="U86" s="38"/>
      <c r="V86" s="38" t="s">
        <v>153</v>
      </c>
      <c r="W86" s="38"/>
      <c r="X86" s="38" t="s">
        <v>147</v>
      </c>
      <c r="Y86" s="38"/>
      <c r="Z86" s="38"/>
      <c r="AA86" s="38"/>
      <c r="AB86" s="38" t="s">
        <v>153</v>
      </c>
      <c r="AC86" s="38"/>
      <c r="AD86" s="38"/>
      <c r="AE86" s="38"/>
      <c r="AF86" s="38"/>
      <c r="AG86" s="38"/>
      <c r="AH86" s="38"/>
      <c r="AI86" s="38"/>
      <c r="AJ86" s="38" t="s">
        <v>148</v>
      </c>
      <c r="AK86" s="38"/>
      <c r="AL86" s="38"/>
      <c r="AM86" s="38"/>
      <c r="AN86" s="38"/>
      <c r="AO86" s="38"/>
      <c r="AP86" s="38" t="s">
        <v>147</v>
      </c>
      <c r="AQ86" s="38"/>
      <c r="AR86" s="38"/>
      <c r="AS86" s="38"/>
      <c r="AT86" s="38" t="s">
        <v>147</v>
      </c>
      <c r="AU86" s="38" t="s">
        <v>148</v>
      </c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9"/>
      <c r="BG86" s="38"/>
      <c r="BH86" s="38" t="s">
        <v>148</v>
      </c>
      <c r="BI86" s="38"/>
      <c r="BJ86" s="38"/>
      <c r="BK86" s="38"/>
      <c r="BL86" s="38"/>
      <c r="BM86" s="38"/>
      <c r="BN86" s="39"/>
      <c r="BO86" s="39"/>
      <c r="BP86" s="39"/>
      <c r="BQ86" s="39"/>
      <c r="BR86" s="39"/>
      <c r="BS86" s="39"/>
      <c r="BT86" s="39"/>
      <c r="BU86" s="39"/>
      <c r="BV86" s="39"/>
      <c r="BW86" s="39" t="s">
        <v>148</v>
      </c>
      <c r="BX86" s="39"/>
      <c r="BY86" s="39"/>
      <c r="BZ86" s="39"/>
      <c r="CA86" s="39"/>
      <c r="CB86" s="40" t="s">
        <v>148</v>
      </c>
      <c r="CC86" s="20"/>
    </row>
    <row r="87" spans="1:81" s="8" customFormat="1" ht="18" hidden="1" customHeight="1" outlineLevel="1" thickBot="1" x14ac:dyDescent="0.25">
      <c r="A87" s="12"/>
      <c r="B87" s="13">
        <v>14</v>
      </c>
      <c r="C87" s="9">
        <v>44225</v>
      </c>
      <c r="D87" s="10">
        <f t="shared" si="55"/>
        <v>12</v>
      </c>
      <c r="E87" s="38"/>
      <c r="F87" s="38"/>
      <c r="G87" s="38" t="s">
        <v>147</v>
      </c>
      <c r="H87" s="38"/>
      <c r="I87" s="38"/>
      <c r="J87" s="38"/>
      <c r="K87" s="38"/>
      <c r="L87" s="38"/>
      <c r="M87" s="38" t="s">
        <v>147</v>
      </c>
      <c r="N87" s="38"/>
      <c r="O87" s="38"/>
      <c r="P87" s="38"/>
      <c r="Q87" s="38" t="s">
        <v>147</v>
      </c>
      <c r="R87" s="38" t="s">
        <v>147</v>
      </c>
      <c r="S87" s="38"/>
      <c r="T87" s="38"/>
      <c r="U87" s="38"/>
      <c r="V87" s="38" t="s">
        <v>149</v>
      </c>
      <c r="W87" s="38" t="s">
        <v>149</v>
      </c>
      <c r="X87" s="38"/>
      <c r="Y87" s="38"/>
      <c r="Z87" s="38"/>
      <c r="AA87" s="38"/>
      <c r="AB87" s="38" t="s">
        <v>153</v>
      </c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 t="s">
        <v>147</v>
      </c>
      <c r="AQ87" s="38" t="s">
        <v>147</v>
      </c>
      <c r="AR87" s="38"/>
      <c r="AS87" s="38"/>
      <c r="AT87" s="38" t="s">
        <v>147</v>
      </c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9"/>
      <c r="BG87" s="38"/>
      <c r="BH87" s="38" t="s">
        <v>148</v>
      </c>
      <c r="BI87" s="38"/>
      <c r="BJ87" s="38"/>
      <c r="BK87" s="38"/>
      <c r="BL87" s="38"/>
      <c r="BM87" s="38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  <c r="CA87" s="39"/>
      <c r="CB87" s="40" t="s">
        <v>148</v>
      </c>
      <c r="CC87" s="20"/>
    </row>
    <row r="88" spans="1:81" s="12" customFormat="1" ht="18.75" customHeight="1" collapsed="1" thickBot="1" x14ac:dyDescent="0.25">
      <c r="A88" s="14" t="s">
        <v>139</v>
      </c>
      <c r="B88" s="164" t="s">
        <v>142</v>
      </c>
      <c r="C88" s="165"/>
      <c r="D88" s="11">
        <f>SUM(D89:D89)</f>
        <v>10</v>
      </c>
      <c r="E88" s="41">
        <f t="shared" ref="E88:AJ88" si="56">COUNTIF(E89:E104,"〇") + COUNTIF(E89:E104,"◎") *1.25+ COUNTIF(E89:E104,"☆")*0.75+ COUNTIF(E89:E104,"△")*0.5</f>
        <v>0</v>
      </c>
      <c r="F88" s="41">
        <f t="shared" si="56"/>
        <v>0</v>
      </c>
      <c r="G88" s="41">
        <f t="shared" si="56"/>
        <v>3.75</v>
      </c>
      <c r="H88" s="41">
        <f t="shared" si="56"/>
        <v>2.25</v>
      </c>
      <c r="I88" s="41">
        <f t="shared" si="56"/>
        <v>0</v>
      </c>
      <c r="J88" s="41">
        <f t="shared" si="56"/>
        <v>0</v>
      </c>
      <c r="K88" s="41">
        <f t="shared" si="56"/>
        <v>0</v>
      </c>
      <c r="L88" s="41">
        <f t="shared" si="56"/>
        <v>3</v>
      </c>
      <c r="M88" s="41">
        <f t="shared" si="56"/>
        <v>5</v>
      </c>
      <c r="N88" s="41">
        <f t="shared" si="56"/>
        <v>14.5</v>
      </c>
      <c r="O88" s="41">
        <f t="shared" si="56"/>
        <v>0</v>
      </c>
      <c r="P88" s="41">
        <f t="shared" si="56"/>
        <v>11.25</v>
      </c>
      <c r="Q88" s="41">
        <f t="shared" si="56"/>
        <v>15</v>
      </c>
      <c r="R88" s="41">
        <f t="shared" si="56"/>
        <v>19.75</v>
      </c>
      <c r="S88" s="41">
        <f t="shared" si="56"/>
        <v>0</v>
      </c>
      <c r="T88" s="41">
        <f t="shared" si="56"/>
        <v>0</v>
      </c>
      <c r="U88" s="41">
        <f t="shared" si="56"/>
        <v>7</v>
      </c>
      <c r="V88" s="41">
        <f t="shared" si="56"/>
        <v>11.75</v>
      </c>
      <c r="W88" s="41">
        <f t="shared" si="56"/>
        <v>0</v>
      </c>
      <c r="X88" s="41">
        <f t="shared" si="56"/>
        <v>1</v>
      </c>
      <c r="Y88" s="41">
        <f t="shared" si="56"/>
        <v>6.75</v>
      </c>
      <c r="Z88" s="41">
        <f t="shared" si="56"/>
        <v>0</v>
      </c>
      <c r="AA88" s="41">
        <f t="shared" si="56"/>
        <v>0</v>
      </c>
      <c r="AB88" s="41">
        <f t="shared" si="56"/>
        <v>13</v>
      </c>
      <c r="AC88" s="41">
        <f t="shared" si="56"/>
        <v>0</v>
      </c>
      <c r="AD88" s="41">
        <f t="shared" si="56"/>
        <v>1.25</v>
      </c>
      <c r="AE88" s="41">
        <f t="shared" si="56"/>
        <v>9.75</v>
      </c>
      <c r="AF88" s="41">
        <f t="shared" si="56"/>
        <v>0</v>
      </c>
      <c r="AG88" s="41">
        <f t="shared" si="56"/>
        <v>3.75</v>
      </c>
      <c r="AH88" s="41">
        <f t="shared" si="56"/>
        <v>1.75</v>
      </c>
      <c r="AI88" s="41">
        <f t="shared" si="56"/>
        <v>0</v>
      </c>
      <c r="AJ88" s="41">
        <f t="shared" si="56"/>
        <v>4</v>
      </c>
      <c r="AK88" s="41">
        <f t="shared" ref="AK88:BS88" si="57">COUNTIF(AK89:AK104,"〇") + COUNTIF(AK89:AK104,"◎") *1.25+ COUNTIF(AK89:AK104,"☆")*0.75+ COUNTIF(AK89:AK104,"△")*0.5</f>
        <v>0</v>
      </c>
      <c r="AL88" s="41">
        <f t="shared" si="57"/>
        <v>0</v>
      </c>
      <c r="AM88" s="41">
        <f t="shared" si="57"/>
        <v>0</v>
      </c>
      <c r="AN88" s="41">
        <f t="shared" si="57"/>
        <v>0</v>
      </c>
      <c r="AO88" s="41">
        <f t="shared" si="57"/>
        <v>0</v>
      </c>
      <c r="AP88" s="41">
        <f t="shared" si="57"/>
        <v>9.5</v>
      </c>
      <c r="AQ88" s="41">
        <f t="shared" si="57"/>
        <v>1.25</v>
      </c>
      <c r="AR88" s="41">
        <f t="shared" si="57"/>
        <v>4.5</v>
      </c>
      <c r="AS88" s="41">
        <f t="shared" si="57"/>
        <v>0</v>
      </c>
      <c r="AT88" s="41">
        <f t="shared" si="57"/>
        <v>13.75</v>
      </c>
      <c r="AU88" s="41">
        <f t="shared" si="57"/>
        <v>2</v>
      </c>
      <c r="AV88" s="41">
        <f t="shared" ref="AV88" si="58">COUNTIF(AV89:AV104,"〇") + COUNTIF(AV89:AV104,"◎") *1.25+ COUNTIF(AV89:AV104,"☆")*0.75+ COUNTIF(AV89:AV104,"△")*0.5</f>
        <v>0</v>
      </c>
      <c r="AW88" s="41">
        <f t="shared" si="57"/>
        <v>0</v>
      </c>
      <c r="AX88" s="41">
        <f t="shared" si="57"/>
        <v>0</v>
      </c>
      <c r="AY88" s="41">
        <f t="shared" si="57"/>
        <v>0</v>
      </c>
      <c r="AZ88" s="41">
        <f t="shared" si="57"/>
        <v>0</v>
      </c>
      <c r="BA88" s="41">
        <f t="shared" si="57"/>
        <v>0</v>
      </c>
      <c r="BB88" s="41">
        <f t="shared" si="57"/>
        <v>0</v>
      </c>
      <c r="BC88" s="41">
        <f t="shared" si="57"/>
        <v>0</v>
      </c>
      <c r="BD88" s="41">
        <f t="shared" si="57"/>
        <v>0</v>
      </c>
      <c r="BE88" s="41">
        <f t="shared" si="57"/>
        <v>0</v>
      </c>
      <c r="BF88" s="41">
        <f t="shared" si="57"/>
        <v>0</v>
      </c>
      <c r="BG88" s="41">
        <f t="shared" si="57"/>
        <v>0</v>
      </c>
      <c r="BH88" s="41">
        <f t="shared" si="57"/>
        <v>1</v>
      </c>
      <c r="BI88" s="41">
        <f t="shared" si="57"/>
        <v>0</v>
      </c>
      <c r="BJ88" s="41">
        <f t="shared" si="57"/>
        <v>0</v>
      </c>
      <c r="BK88" s="41">
        <f t="shared" si="57"/>
        <v>0</v>
      </c>
      <c r="BL88" s="41">
        <f t="shared" ref="BL88" si="59">COUNTIF(BL89:BL104,"〇") + COUNTIF(BL89:BL104,"◎") *1.25+ COUNTIF(BL89:BL104,"☆")*0.75+ COUNTIF(BL89:BL104,"△")*0.5</f>
        <v>0</v>
      </c>
      <c r="BM88" s="41">
        <f>COUNTIF(BM89:BM104,"〇") + COUNTIF(BM89:BM104,"◎") *1.25+ COUNTIF(BM89:BM104,"☆")*0.75+ COUNTIF(BM89:BM104,"△")*0.5</f>
        <v>0</v>
      </c>
      <c r="BN88" s="41">
        <f t="shared" si="57"/>
        <v>0</v>
      </c>
      <c r="BO88" s="41">
        <f t="shared" si="57"/>
        <v>0</v>
      </c>
      <c r="BP88" s="41">
        <f t="shared" si="57"/>
        <v>1</v>
      </c>
      <c r="BQ88" s="41">
        <f t="shared" si="57"/>
        <v>0</v>
      </c>
      <c r="BR88" s="41">
        <f t="shared" si="57"/>
        <v>0</v>
      </c>
      <c r="BS88" s="41">
        <f t="shared" si="57"/>
        <v>0</v>
      </c>
      <c r="BT88" s="41">
        <f t="shared" ref="BT88:CB88" si="60">COUNTIF(BT89:BT104,"〇") + COUNTIF(BT89:BT104,"◎") *1.25+ COUNTIF(BT89:BT104,"☆")*0.75+ COUNTIF(BT89:BT104,"△")*0.5</f>
        <v>0</v>
      </c>
      <c r="BU88" s="41">
        <f t="shared" si="60"/>
        <v>0</v>
      </c>
      <c r="BV88" s="41">
        <f t="shared" si="60"/>
        <v>0</v>
      </c>
      <c r="BW88" s="41">
        <f t="shared" si="60"/>
        <v>5</v>
      </c>
      <c r="BX88" s="41">
        <f t="shared" si="60"/>
        <v>0</v>
      </c>
      <c r="BY88" s="41">
        <f t="shared" si="60"/>
        <v>0</v>
      </c>
      <c r="BZ88" s="41">
        <f t="shared" si="60"/>
        <v>0</v>
      </c>
      <c r="CA88" s="41">
        <f t="shared" si="60"/>
        <v>0</v>
      </c>
      <c r="CB88" s="42">
        <f t="shared" si="60"/>
        <v>16</v>
      </c>
    </row>
    <row r="89" spans="1:81" s="8" customFormat="1" ht="18" hidden="1" customHeight="1" outlineLevel="1" x14ac:dyDescent="0.2">
      <c r="A89" s="12"/>
      <c r="B89" s="13">
        <v>1</v>
      </c>
      <c r="C89" s="9">
        <v>44228</v>
      </c>
      <c r="D89" s="10">
        <f t="shared" ref="D89:D104" si="61">COUNTA(E89:CB89)</f>
        <v>10</v>
      </c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 t="s">
        <v>147</v>
      </c>
      <c r="S89" s="38"/>
      <c r="T89" s="38"/>
      <c r="U89" s="38"/>
      <c r="V89" s="38" t="s">
        <v>153</v>
      </c>
      <c r="W89" s="38"/>
      <c r="X89" s="38"/>
      <c r="Y89" s="38" t="s">
        <v>149</v>
      </c>
      <c r="Z89" s="38"/>
      <c r="AA89" s="38"/>
      <c r="AB89" s="38" t="s">
        <v>153</v>
      </c>
      <c r="AC89" s="38"/>
      <c r="AD89" s="38" t="s">
        <v>147</v>
      </c>
      <c r="AE89" s="38" t="s">
        <v>147</v>
      </c>
      <c r="AF89" s="38"/>
      <c r="AG89" s="38"/>
      <c r="AH89" s="38"/>
      <c r="AI89" s="38"/>
      <c r="AJ89" s="38" t="s">
        <v>148</v>
      </c>
      <c r="AK89" s="38"/>
      <c r="AL89" s="38"/>
      <c r="AM89" s="38"/>
      <c r="AN89" s="38"/>
      <c r="AO89" s="38"/>
      <c r="AP89" s="38" t="s">
        <v>148</v>
      </c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9"/>
      <c r="BG89" s="38"/>
      <c r="BH89" s="38"/>
      <c r="BI89" s="38"/>
      <c r="BJ89" s="38"/>
      <c r="BK89" s="38"/>
      <c r="BL89" s="38"/>
      <c r="BM89" s="38"/>
      <c r="BN89" s="39"/>
      <c r="BO89" s="39"/>
      <c r="BP89" s="39"/>
      <c r="BQ89" s="39"/>
      <c r="BR89" s="39"/>
      <c r="BS89" s="39"/>
      <c r="BT89" s="39"/>
      <c r="BU89" s="39"/>
      <c r="BV89" s="39"/>
      <c r="BW89" s="39" t="s">
        <v>148</v>
      </c>
      <c r="BX89" s="39"/>
      <c r="BY89" s="39"/>
      <c r="BZ89" s="39"/>
      <c r="CA89" s="39"/>
      <c r="CB89" s="40" t="s">
        <v>148</v>
      </c>
      <c r="CC89" s="20"/>
    </row>
    <row r="90" spans="1:81" s="8" customFormat="1" ht="18" hidden="1" customHeight="1" outlineLevel="1" x14ac:dyDescent="0.2">
      <c r="A90" s="12"/>
      <c r="B90" s="13">
        <v>2</v>
      </c>
      <c r="C90" s="9">
        <v>44230</v>
      </c>
      <c r="D90" s="10">
        <f t="shared" si="61"/>
        <v>10</v>
      </c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 t="s">
        <v>147</v>
      </c>
      <c r="Q90" s="38" t="s">
        <v>147</v>
      </c>
      <c r="R90" s="38" t="s">
        <v>147</v>
      </c>
      <c r="S90" s="38"/>
      <c r="T90" s="38"/>
      <c r="U90" s="38"/>
      <c r="V90" s="38" t="s">
        <v>149</v>
      </c>
      <c r="W90" s="38"/>
      <c r="X90" s="38"/>
      <c r="Y90" s="38" t="s">
        <v>147</v>
      </c>
      <c r="Z90" s="38"/>
      <c r="AA90" s="38"/>
      <c r="AB90" s="38" t="s">
        <v>147</v>
      </c>
      <c r="AC90" s="38"/>
      <c r="AD90" s="38"/>
      <c r="AE90" s="38" t="s">
        <v>147</v>
      </c>
      <c r="AF90" s="38"/>
      <c r="AG90" s="38"/>
      <c r="AH90" s="38"/>
      <c r="AI90" s="38"/>
      <c r="AJ90" s="38" t="s">
        <v>147</v>
      </c>
      <c r="AK90" s="38"/>
      <c r="AL90" s="38"/>
      <c r="AM90" s="38"/>
      <c r="AN90" s="38"/>
      <c r="AO90" s="38"/>
      <c r="AP90" s="38"/>
      <c r="AQ90" s="38" t="s">
        <v>147</v>
      </c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9"/>
      <c r="BG90" s="38"/>
      <c r="BH90" s="38"/>
      <c r="BI90" s="38"/>
      <c r="BJ90" s="38"/>
      <c r="BK90" s="38"/>
      <c r="BL90" s="38"/>
      <c r="BM90" s="38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  <c r="CA90" s="39"/>
      <c r="CB90" s="40" t="s">
        <v>148</v>
      </c>
      <c r="CC90" s="20"/>
    </row>
    <row r="91" spans="1:81" s="8" customFormat="1" ht="18" hidden="1" customHeight="1" outlineLevel="1" x14ac:dyDescent="0.2">
      <c r="A91" s="12"/>
      <c r="B91" s="13">
        <v>3</v>
      </c>
      <c r="C91" s="9">
        <v>44231</v>
      </c>
      <c r="D91" s="10">
        <f t="shared" si="61"/>
        <v>11</v>
      </c>
      <c r="E91" s="38"/>
      <c r="F91" s="38"/>
      <c r="G91" s="38"/>
      <c r="H91" s="38"/>
      <c r="I91" s="38"/>
      <c r="J91" s="38"/>
      <c r="K91" s="38"/>
      <c r="L91" s="38"/>
      <c r="M91" s="38" t="s">
        <v>147</v>
      </c>
      <c r="N91" s="38"/>
      <c r="O91" s="38"/>
      <c r="P91" s="38" t="s">
        <v>147</v>
      </c>
      <c r="Q91" s="38"/>
      <c r="R91" s="38" t="s">
        <v>147</v>
      </c>
      <c r="S91" s="38"/>
      <c r="T91" s="38"/>
      <c r="U91" s="38"/>
      <c r="V91" s="38" t="s">
        <v>149</v>
      </c>
      <c r="W91" s="38"/>
      <c r="X91" s="38"/>
      <c r="Y91" s="38" t="s">
        <v>149</v>
      </c>
      <c r="Z91" s="38"/>
      <c r="AA91" s="38"/>
      <c r="AB91" s="38" t="s">
        <v>148</v>
      </c>
      <c r="AC91" s="38"/>
      <c r="AD91" s="38"/>
      <c r="AE91" s="38" t="s">
        <v>148</v>
      </c>
      <c r="AF91" s="38"/>
      <c r="AG91" s="38"/>
      <c r="AH91" s="38" t="s">
        <v>149</v>
      </c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 t="s">
        <v>147</v>
      </c>
      <c r="AU91" s="38" t="s">
        <v>148</v>
      </c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9"/>
      <c r="BG91" s="38"/>
      <c r="BH91" s="38"/>
      <c r="BI91" s="38"/>
      <c r="BJ91" s="38"/>
      <c r="BK91" s="38"/>
      <c r="BL91" s="38"/>
      <c r="BM91" s="38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  <c r="CA91" s="39"/>
      <c r="CB91" s="40" t="s">
        <v>148</v>
      </c>
      <c r="CC91" s="20"/>
    </row>
    <row r="92" spans="1:81" s="8" customFormat="1" ht="18" hidden="1" customHeight="1" outlineLevel="1" x14ac:dyDescent="0.2">
      <c r="A92" s="12"/>
      <c r="B92" s="13">
        <v>4</v>
      </c>
      <c r="C92" s="9">
        <v>44232</v>
      </c>
      <c r="D92" s="10">
        <f t="shared" si="61"/>
        <v>10</v>
      </c>
      <c r="E92" s="38"/>
      <c r="F92" s="38"/>
      <c r="G92" s="38" t="s">
        <v>147</v>
      </c>
      <c r="H92" s="38"/>
      <c r="I92" s="38"/>
      <c r="J92" s="38"/>
      <c r="K92" s="38"/>
      <c r="L92" s="38" t="s">
        <v>153</v>
      </c>
      <c r="M92" s="38"/>
      <c r="N92" s="38"/>
      <c r="O92" s="38"/>
      <c r="P92" s="38"/>
      <c r="Q92" s="38" t="s">
        <v>147</v>
      </c>
      <c r="R92" s="38" t="s">
        <v>147</v>
      </c>
      <c r="S92" s="38"/>
      <c r="T92" s="38"/>
      <c r="U92" s="38"/>
      <c r="V92" s="38" t="s">
        <v>153</v>
      </c>
      <c r="W92" s="38"/>
      <c r="X92" s="38"/>
      <c r="Y92" s="38" t="s">
        <v>148</v>
      </c>
      <c r="Z92" s="38"/>
      <c r="AA92" s="38"/>
      <c r="AB92" s="38" t="s">
        <v>153</v>
      </c>
      <c r="AC92" s="38"/>
      <c r="AD92" s="38"/>
      <c r="AE92" s="38"/>
      <c r="AF92" s="38"/>
      <c r="AG92" s="38" t="s">
        <v>149</v>
      </c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 t="s">
        <v>147</v>
      </c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9"/>
      <c r="BG92" s="38"/>
      <c r="BH92" s="38"/>
      <c r="BI92" s="38"/>
      <c r="BJ92" s="38"/>
      <c r="BK92" s="38"/>
      <c r="BL92" s="38"/>
      <c r="BM92" s="38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40" t="s">
        <v>148</v>
      </c>
      <c r="CC92" s="20"/>
    </row>
    <row r="93" spans="1:81" s="8" customFormat="1" ht="18" hidden="1" customHeight="1" outlineLevel="1" x14ac:dyDescent="0.2">
      <c r="A93" s="12"/>
      <c r="B93" s="13">
        <v>5</v>
      </c>
      <c r="C93" s="9">
        <v>44235</v>
      </c>
      <c r="D93" s="10">
        <f t="shared" si="61"/>
        <v>14</v>
      </c>
      <c r="E93" s="38"/>
      <c r="F93" s="38"/>
      <c r="G93" s="38" t="s">
        <v>147</v>
      </c>
      <c r="H93" s="38"/>
      <c r="I93" s="38"/>
      <c r="J93" s="38"/>
      <c r="K93" s="38"/>
      <c r="L93" s="38"/>
      <c r="M93" s="38"/>
      <c r="N93" s="38" t="s">
        <v>148</v>
      </c>
      <c r="O93" s="38"/>
      <c r="P93" s="38" t="s">
        <v>147</v>
      </c>
      <c r="Q93" s="38" t="s">
        <v>147</v>
      </c>
      <c r="R93" s="38" t="s">
        <v>147</v>
      </c>
      <c r="S93" s="38"/>
      <c r="T93" s="38"/>
      <c r="U93" s="38"/>
      <c r="V93" s="38" t="s">
        <v>153</v>
      </c>
      <c r="W93" s="38"/>
      <c r="X93" s="38"/>
      <c r="Y93" s="38" t="s">
        <v>147</v>
      </c>
      <c r="Z93" s="38"/>
      <c r="AA93" s="38"/>
      <c r="AB93" s="38" t="s">
        <v>153</v>
      </c>
      <c r="AC93" s="38"/>
      <c r="AD93" s="38"/>
      <c r="AE93" s="38" t="s">
        <v>148</v>
      </c>
      <c r="AF93" s="38"/>
      <c r="AG93" s="38" t="s">
        <v>149</v>
      </c>
      <c r="AH93" s="38" t="s">
        <v>147</v>
      </c>
      <c r="AI93" s="38"/>
      <c r="AJ93" s="38"/>
      <c r="AK93" s="38"/>
      <c r="AL93" s="38"/>
      <c r="AM93" s="38"/>
      <c r="AN93" s="38"/>
      <c r="AO93" s="38"/>
      <c r="AP93" s="38"/>
      <c r="AQ93" s="38"/>
      <c r="AR93" s="38" t="s">
        <v>148</v>
      </c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9"/>
      <c r="BG93" s="38"/>
      <c r="BH93" s="38"/>
      <c r="BI93" s="38"/>
      <c r="BJ93" s="38"/>
      <c r="BK93" s="38"/>
      <c r="BL93" s="38"/>
      <c r="BM93" s="38"/>
      <c r="BN93" s="39"/>
      <c r="BO93" s="39"/>
      <c r="BP93" s="39" t="s">
        <v>148</v>
      </c>
      <c r="BQ93" s="39"/>
      <c r="BR93" s="39"/>
      <c r="BS93" s="39"/>
      <c r="BT93" s="39"/>
      <c r="BU93" s="39"/>
      <c r="BV93" s="39"/>
      <c r="BW93" s="39"/>
      <c r="BX93" s="39"/>
      <c r="BY93" s="39"/>
      <c r="BZ93" s="39"/>
      <c r="CA93" s="39"/>
      <c r="CB93" s="40" t="s">
        <v>148</v>
      </c>
      <c r="CC93" s="20"/>
    </row>
    <row r="94" spans="1:81" s="8" customFormat="1" ht="18" hidden="1" customHeight="1" outlineLevel="1" x14ac:dyDescent="0.2">
      <c r="A94" s="12"/>
      <c r="B94" s="13">
        <v>6</v>
      </c>
      <c r="C94" s="9">
        <v>44236</v>
      </c>
      <c r="D94" s="10">
        <f t="shared" si="61"/>
        <v>15</v>
      </c>
      <c r="E94" s="38"/>
      <c r="F94" s="38"/>
      <c r="G94" s="38"/>
      <c r="H94" s="38"/>
      <c r="I94" s="38"/>
      <c r="J94" s="38"/>
      <c r="K94" s="38"/>
      <c r="L94" s="38" t="s">
        <v>148</v>
      </c>
      <c r="M94" s="38" t="s">
        <v>147</v>
      </c>
      <c r="N94" s="38" t="s">
        <v>147</v>
      </c>
      <c r="O94" s="38"/>
      <c r="P94" s="38" t="s">
        <v>147</v>
      </c>
      <c r="Q94" s="38" t="s">
        <v>147</v>
      </c>
      <c r="R94" s="38" t="s">
        <v>147</v>
      </c>
      <c r="S94" s="38"/>
      <c r="T94" s="38"/>
      <c r="U94" s="38" t="s">
        <v>148</v>
      </c>
      <c r="V94" s="38" t="s">
        <v>148</v>
      </c>
      <c r="W94" s="38"/>
      <c r="X94" s="38"/>
      <c r="Y94" s="38" t="s">
        <v>147</v>
      </c>
      <c r="Z94" s="38"/>
      <c r="AA94" s="38"/>
      <c r="AB94" s="38" t="s">
        <v>148</v>
      </c>
      <c r="AC94" s="38"/>
      <c r="AD94" s="38"/>
      <c r="AE94" s="38" t="s">
        <v>149</v>
      </c>
      <c r="AF94" s="38"/>
      <c r="AG94" s="38" t="s">
        <v>153</v>
      </c>
      <c r="AH94" s="38"/>
      <c r="AI94" s="38"/>
      <c r="AJ94" s="38" t="s">
        <v>153</v>
      </c>
      <c r="AK94" s="38"/>
      <c r="AL94" s="38"/>
      <c r="AM94" s="38"/>
      <c r="AN94" s="38"/>
      <c r="AO94" s="38"/>
      <c r="AP94" s="38"/>
      <c r="AQ94" s="38"/>
      <c r="AR94" s="38"/>
      <c r="AS94" s="38"/>
      <c r="AT94" s="38" t="s">
        <v>147</v>
      </c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9"/>
      <c r="BG94" s="38"/>
      <c r="BH94" s="38"/>
      <c r="BI94" s="38"/>
      <c r="BJ94" s="38"/>
      <c r="BK94" s="38"/>
      <c r="BL94" s="38"/>
      <c r="BM94" s="38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  <c r="CA94" s="39"/>
      <c r="CB94" s="40" t="s">
        <v>148</v>
      </c>
      <c r="CC94" s="20"/>
    </row>
    <row r="95" spans="1:81" s="8" customFormat="1" ht="18" hidden="1" customHeight="1" outlineLevel="1" x14ac:dyDescent="0.2">
      <c r="A95" s="12"/>
      <c r="B95" s="13">
        <v>7</v>
      </c>
      <c r="C95" s="9">
        <v>44237</v>
      </c>
      <c r="D95" s="10">
        <f t="shared" si="61"/>
        <v>15</v>
      </c>
      <c r="E95" s="38"/>
      <c r="F95" s="38"/>
      <c r="G95" s="38" t="s">
        <v>147</v>
      </c>
      <c r="H95" s="38"/>
      <c r="I95" s="38"/>
      <c r="J95" s="38"/>
      <c r="K95" s="38"/>
      <c r="L95" s="38"/>
      <c r="M95" s="38" t="s">
        <v>147</v>
      </c>
      <c r="N95" s="38" t="s">
        <v>147</v>
      </c>
      <c r="O95" s="38"/>
      <c r="P95" s="38" t="s">
        <v>147</v>
      </c>
      <c r="Q95" s="38" t="s">
        <v>147</v>
      </c>
      <c r="R95" s="38" t="s">
        <v>147</v>
      </c>
      <c r="S95" s="38"/>
      <c r="T95" s="38"/>
      <c r="U95" s="38" t="s">
        <v>149</v>
      </c>
      <c r="V95" s="38" t="s">
        <v>153</v>
      </c>
      <c r="W95" s="38"/>
      <c r="X95" s="38"/>
      <c r="Y95" s="38" t="s">
        <v>148</v>
      </c>
      <c r="Z95" s="38"/>
      <c r="AA95" s="38"/>
      <c r="AB95" s="38" t="s">
        <v>153</v>
      </c>
      <c r="AC95" s="38"/>
      <c r="AD95" s="38"/>
      <c r="AE95" s="38" t="s">
        <v>148</v>
      </c>
      <c r="AF95" s="38"/>
      <c r="AG95" s="38"/>
      <c r="AH95" s="38"/>
      <c r="AI95" s="38"/>
      <c r="AJ95" s="38" t="s">
        <v>148</v>
      </c>
      <c r="AK95" s="38"/>
      <c r="AL95" s="38"/>
      <c r="AM95" s="38"/>
      <c r="AN95" s="38"/>
      <c r="AO95" s="38"/>
      <c r="AP95" s="38" t="s">
        <v>147</v>
      </c>
      <c r="AQ95" s="38"/>
      <c r="AR95" s="38"/>
      <c r="AS95" s="38"/>
      <c r="AT95" s="38" t="s">
        <v>147</v>
      </c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9"/>
      <c r="BG95" s="38"/>
      <c r="BH95" s="38"/>
      <c r="BI95" s="38"/>
      <c r="BJ95" s="38"/>
      <c r="BK95" s="38"/>
      <c r="BL95" s="38"/>
      <c r="BM95" s="38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  <c r="CA95" s="39"/>
      <c r="CB95" s="40" t="s">
        <v>148</v>
      </c>
      <c r="CC95" s="20"/>
    </row>
    <row r="96" spans="1:81" s="8" customFormat="1" ht="18" hidden="1" customHeight="1" outlineLevel="1" x14ac:dyDescent="0.2">
      <c r="A96" s="12"/>
      <c r="B96" s="13">
        <v>8</v>
      </c>
      <c r="C96" s="9">
        <v>44239</v>
      </c>
      <c r="D96" s="10">
        <f t="shared" si="61"/>
        <v>11</v>
      </c>
      <c r="E96" s="38"/>
      <c r="F96" s="38"/>
      <c r="G96" s="38"/>
      <c r="H96" s="38"/>
      <c r="I96" s="38"/>
      <c r="J96" s="38"/>
      <c r="K96" s="38"/>
      <c r="L96" s="38"/>
      <c r="M96" s="38"/>
      <c r="N96" s="38" t="s">
        <v>147</v>
      </c>
      <c r="O96" s="38"/>
      <c r="P96" s="38"/>
      <c r="Q96" s="38" t="s">
        <v>147</v>
      </c>
      <c r="R96" s="38" t="s">
        <v>147</v>
      </c>
      <c r="S96" s="38"/>
      <c r="T96" s="38"/>
      <c r="U96" s="38" t="s">
        <v>148</v>
      </c>
      <c r="V96" s="38" t="s">
        <v>148</v>
      </c>
      <c r="W96" s="38"/>
      <c r="X96" s="38"/>
      <c r="Y96" s="38"/>
      <c r="Z96" s="38"/>
      <c r="AA96" s="38"/>
      <c r="AB96" s="38" t="s">
        <v>148</v>
      </c>
      <c r="AC96" s="38"/>
      <c r="AD96" s="38"/>
      <c r="AE96" s="38" t="s">
        <v>147</v>
      </c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 t="s">
        <v>147</v>
      </c>
      <c r="AQ96" s="38"/>
      <c r="AR96" s="38"/>
      <c r="AS96" s="38"/>
      <c r="AT96" s="38" t="s">
        <v>147</v>
      </c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9"/>
      <c r="BG96" s="38"/>
      <c r="BH96" s="38"/>
      <c r="BI96" s="38"/>
      <c r="BJ96" s="38"/>
      <c r="BK96" s="38"/>
      <c r="BL96" s="38"/>
      <c r="BM96" s="38"/>
      <c r="BN96" s="39"/>
      <c r="BO96" s="39"/>
      <c r="BP96" s="39"/>
      <c r="BQ96" s="39"/>
      <c r="BR96" s="39"/>
      <c r="BS96" s="39"/>
      <c r="BT96" s="39"/>
      <c r="BU96" s="39"/>
      <c r="BV96" s="39"/>
      <c r="BW96" s="39" t="s">
        <v>148</v>
      </c>
      <c r="BX96" s="39"/>
      <c r="BY96" s="39"/>
      <c r="BZ96" s="39"/>
      <c r="CA96" s="39"/>
      <c r="CB96" s="40" t="s">
        <v>148</v>
      </c>
      <c r="CC96" s="20"/>
    </row>
    <row r="97" spans="1:81" s="8" customFormat="1" ht="18" hidden="1" customHeight="1" outlineLevel="1" x14ac:dyDescent="0.2">
      <c r="A97" s="12"/>
      <c r="B97" s="13">
        <v>9</v>
      </c>
      <c r="C97" s="9">
        <v>44243</v>
      </c>
      <c r="D97" s="10">
        <f t="shared" si="61"/>
        <v>12</v>
      </c>
      <c r="E97" s="38"/>
      <c r="F97" s="38"/>
      <c r="G97" s="38"/>
      <c r="H97" s="38"/>
      <c r="I97" s="38"/>
      <c r="J97" s="38"/>
      <c r="K97" s="38"/>
      <c r="L97" s="38"/>
      <c r="M97" s="38"/>
      <c r="N97" s="38" t="s">
        <v>147</v>
      </c>
      <c r="O97" s="38"/>
      <c r="P97" s="38" t="s">
        <v>147</v>
      </c>
      <c r="Q97" s="38" t="s">
        <v>147</v>
      </c>
      <c r="R97" s="38" t="s">
        <v>147</v>
      </c>
      <c r="S97" s="38"/>
      <c r="T97" s="38"/>
      <c r="U97" s="38"/>
      <c r="V97" s="38" t="s">
        <v>148</v>
      </c>
      <c r="W97" s="38"/>
      <c r="X97" s="38"/>
      <c r="Y97" s="38"/>
      <c r="Z97" s="38"/>
      <c r="AA97" s="38"/>
      <c r="AB97" s="38" t="s">
        <v>148</v>
      </c>
      <c r="AC97" s="38"/>
      <c r="AD97" s="38"/>
      <c r="AE97" s="38" t="s">
        <v>153</v>
      </c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 t="s">
        <v>148</v>
      </c>
      <c r="AQ97" s="38"/>
      <c r="AR97" s="38" t="s">
        <v>147</v>
      </c>
      <c r="AS97" s="38"/>
      <c r="AT97" s="38" t="s">
        <v>147</v>
      </c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9"/>
      <c r="BG97" s="38"/>
      <c r="BH97" s="38"/>
      <c r="BI97" s="38"/>
      <c r="BJ97" s="38"/>
      <c r="BK97" s="38"/>
      <c r="BL97" s="38"/>
      <c r="BM97" s="38"/>
      <c r="BN97" s="39"/>
      <c r="BO97" s="39"/>
      <c r="BP97" s="39"/>
      <c r="BQ97" s="39"/>
      <c r="BR97" s="39"/>
      <c r="BS97" s="39"/>
      <c r="BT97" s="39"/>
      <c r="BU97" s="39"/>
      <c r="BV97" s="39"/>
      <c r="BW97" s="39" t="s">
        <v>148</v>
      </c>
      <c r="BX97" s="39"/>
      <c r="BY97" s="39"/>
      <c r="BZ97" s="39"/>
      <c r="CA97" s="39"/>
      <c r="CB97" s="40" t="s">
        <v>148</v>
      </c>
      <c r="CC97" s="20"/>
    </row>
    <row r="98" spans="1:81" s="8" customFormat="1" ht="18" hidden="1" customHeight="1" outlineLevel="1" x14ac:dyDescent="0.2">
      <c r="A98" s="12"/>
      <c r="B98" s="13">
        <v>10</v>
      </c>
      <c r="C98" s="9">
        <v>44244</v>
      </c>
      <c r="D98" s="10">
        <f t="shared" si="61"/>
        <v>12</v>
      </c>
      <c r="E98" s="38"/>
      <c r="F98" s="38"/>
      <c r="G98" s="38"/>
      <c r="H98" s="38"/>
      <c r="I98" s="38"/>
      <c r="J98" s="38"/>
      <c r="K98" s="38"/>
      <c r="L98" s="38"/>
      <c r="M98" s="38"/>
      <c r="N98" s="38" t="s">
        <v>147</v>
      </c>
      <c r="O98" s="38"/>
      <c r="P98" s="38" t="s">
        <v>147</v>
      </c>
      <c r="Q98" s="38" t="s">
        <v>147</v>
      </c>
      <c r="R98" s="38" t="s">
        <v>147</v>
      </c>
      <c r="S98" s="38"/>
      <c r="T98" s="38"/>
      <c r="U98" s="38" t="s">
        <v>148</v>
      </c>
      <c r="V98" s="38" t="s">
        <v>148</v>
      </c>
      <c r="W98" s="38"/>
      <c r="X98" s="38" t="s">
        <v>148</v>
      </c>
      <c r="Y98" s="38"/>
      <c r="Z98" s="38"/>
      <c r="AA98" s="38"/>
      <c r="AB98" s="38" t="s">
        <v>148</v>
      </c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 t="s">
        <v>147</v>
      </c>
      <c r="AQ98" s="38"/>
      <c r="AR98" s="38" t="s">
        <v>147</v>
      </c>
      <c r="AS98" s="38"/>
      <c r="AT98" s="38" t="s">
        <v>147</v>
      </c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9"/>
      <c r="BG98" s="38"/>
      <c r="BH98" s="38"/>
      <c r="BI98" s="38"/>
      <c r="BJ98" s="38"/>
      <c r="BK98" s="38"/>
      <c r="BL98" s="38"/>
      <c r="BM98" s="38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  <c r="CA98" s="39"/>
      <c r="CB98" s="40" t="s">
        <v>148</v>
      </c>
      <c r="CC98" s="20"/>
    </row>
    <row r="99" spans="1:81" s="8" customFormat="1" ht="18" hidden="1" customHeight="1" outlineLevel="1" x14ac:dyDescent="0.2">
      <c r="A99" s="12"/>
      <c r="B99" s="13">
        <v>11</v>
      </c>
      <c r="C99" s="9">
        <v>44245</v>
      </c>
      <c r="D99" s="10">
        <f t="shared" si="61"/>
        <v>12</v>
      </c>
      <c r="E99" s="38"/>
      <c r="F99" s="38"/>
      <c r="G99" s="38"/>
      <c r="H99" s="38"/>
      <c r="I99" s="38"/>
      <c r="J99" s="38"/>
      <c r="K99" s="38"/>
      <c r="L99" s="38"/>
      <c r="M99" s="38" t="s">
        <v>147</v>
      </c>
      <c r="N99" s="38" t="s">
        <v>147</v>
      </c>
      <c r="O99" s="38"/>
      <c r="P99" s="38" t="s">
        <v>147</v>
      </c>
      <c r="Q99" s="38" t="s">
        <v>147</v>
      </c>
      <c r="R99" s="38" t="s">
        <v>147</v>
      </c>
      <c r="S99" s="38"/>
      <c r="T99" s="38"/>
      <c r="U99" s="38" t="s">
        <v>147</v>
      </c>
      <c r="V99" s="38" t="s">
        <v>148</v>
      </c>
      <c r="W99" s="38"/>
      <c r="X99" s="38"/>
      <c r="Y99" s="38"/>
      <c r="Z99" s="38"/>
      <c r="AA99" s="38"/>
      <c r="AB99" s="38" t="s">
        <v>148</v>
      </c>
      <c r="AC99" s="38"/>
      <c r="AD99" s="38"/>
      <c r="AE99" s="38"/>
      <c r="AF99" s="38"/>
      <c r="AG99" s="38" t="s">
        <v>149</v>
      </c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 t="s">
        <v>147</v>
      </c>
      <c r="AU99" s="38" t="s">
        <v>148</v>
      </c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9"/>
      <c r="BG99" s="38"/>
      <c r="BH99" s="38"/>
      <c r="BI99" s="38"/>
      <c r="BJ99" s="38"/>
      <c r="BK99" s="38"/>
      <c r="BL99" s="38"/>
      <c r="BM99" s="38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40" t="s">
        <v>148</v>
      </c>
      <c r="CC99" s="20"/>
    </row>
    <row r="100" spans="1:81" s="8" customFormat="1" ht="18" hidden="1" customHeight="1" outlineLevel="1" x14ac:dyDescent="0.2">
      <c r="A100" s="12"/>
      <c r="B100" s="13">
        <v>12</v>
      </c>
      <c r="C100" s="9">
        <v>44246</v>
      </c>
      <c r="D100" s="10">
        <f t="shared" si="61"/>
        <v>10</v>
      </c>
      <c r="E100" s="38"/>
      <c r="F100" s="38"/>
      <c r="G100" s="38"/>
      <c r="H100" s="38"/>
      <c r="I100" s="38"/>
      <c r="J100" s="38"/>
      <c r="K100" s="38"/>
      <c r="L100" s="38"/>
      <c r="M100" s="38"/>
      <c r="N100" s="38" t="s">
        <v>147</v>
      </c>
      <c r="O100" s="38"/>
      <c r="P100" s="38"/>
      <c r="Q100" s="38" t="s">
        <v>147</v>
      </c>
      <c r="R100" s="38" t="s">
        <v>147</v>
      </c>
      <c r="S100" s="38"/>
      <c r="T100" s="38"/>
      <c r="U100" s="38" t="s">
        <v>148</v>
      </c>
      <c r="V100" s="38" t="s">
        <v>153</v>
      </c>
      <c r="W100" s="38"/>
      <c r="X100" s="38"/>
      <c r="Y100" s="38"/>
      <c r="Z100" s="38"/>
      <c r="AA100" s="38"/>
      <c r="AB100" s="38" t="s">
        <v>153</v>
      </c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 t="s">
        <v>147</v>
      </c>
      <c r="AQ100" s="38"/>
      <c r="AR100" s="38" t="s">
        <v>148</v>
      </c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9"/>
      <c r="BG100" s="38"/>
      <c r="BH100" s="38" t="s">
        <v>148</v>
      </c>
      <c r="BI100" s="38"/>
      <c r="BJ100" s="38"/>
      <c r="BK100" s="38"/>
      <c r="BL100" s="38"/>
      <c r="BM100" s="38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40" t="s">
        <v>148</v>
      </c>
      <c r="CC100" s="20"/>
    </row>
    <row r="101" spans="1:81" s="8" customFormat="1" ht="18" customHeight="1" outlineLevel="1" x14ac:dyDescent="0.2">
      <c r="A101" s="12"/>
      <c r="B101" s="13">
        <v>13</v>
      </c>
      <c r="C101" s="9">
        <v>44249</v>
      </c>
      <c r="D101" s="10">
        <f t="shared" si="61"/>
        <v>7</v>
      </c>
      <c r="E101" s="38"/>
      <c r="F101" s="38"/>
      <c r="G101" s="38"/>
      <c r="H101" s="38"/>
      <c r="I101" s="38"/>
      <c r="J101" s="38"/>
      <c r="K101" s="38"/>
      <c r="L101" s="38"/>
      <c r="M101" s="38"/>
      <c r="N101" s="38" t="s">
        <v>147</v>
      </c>
      <c r="O101" s="38"/>
      <c r="P101" s="38"/>
      <c r="Q101" s="38"/>
      <c r="R101" s="38" t="s">
        <v>147</v>
      </c>
      <c r="S101" s="38"/>
      <c r="T101" s="38"/>
      <c r="U101" s="38"/>
      <c r="V101" s="38" t="s">
        <v>153</v>
      </c>
      <c r="W101" s="38"/>
      <c r="X101" s="38"/>
      <c r="Y101" s="38"/>
      <c r="Z101" s="38"/>
      <c r="AA101" s="38"/>
      <c r="AB101" s="38" t="s">
        <v>153</v>
      </c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 t="s">
        <v>147</v>
      </c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9"/>
      <c r="BG101" s="38"/>
      <c r="BH101" s="38"/>
      <c r="BI101" s="38"/>
      <c r="BJ101" s="38"/>
      <c r="BK101" s="38"/>
      <c r="BL101" s="38"/>
      <c r="BM101" s="38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 t="s">
        <v>148</v>
      </c>
      <c r="BX101" s="39"/>
      <c r="BY101" s="39"/>
      <c r="BZ101" s="39"/>
      <c r="CA101" s="39"/>
      <c r="CB101" s="40" t="s">
        <v>148</v>
      </c>
      <c r="CC101" s="20"/>
    </row>
    <row r="102" spans="1:81" s="8" customFormat="1" ht="18" customHeight="1" outlineLevel="1" x14ac:dyDescent="0.2">
      <c r="A102" s="12"/>
      <c r="B102" s="13">
        <v>14</v>
      </c>
      <c r="C102" s="9">
        <v>44251</v>
      </c>
      <c r="D102" s="10">
        <f t="shared" si="61"/>
        <v>11</v>
      </c>
      <c r="E102" s="38"/>
      <c r="F102" s="38"/>
      <c r="G102" s="38"/>
      <c r="H102" s="38"/>
      <c r="I102" s="38"/>
      <c r="J102" s="38"/>
      <c r="K102" s="38"/>
      <c r="L102" s="38" t="s">
        <v>149</v>
      </c>
      <c r="M102" s="38"/>
      <c r="N102" s="38" t="s">
        <v>147</v>
      </c>
      <c r="O102" s="38"/>
      <c r="P102" s="38" t="s">
        <v>147</v>
      </c>
      <c r="Q102" s="38" t="s">
        <v>147</v>
      </c>
      <c r="R102" s="38" t="s">
        <v>147</v>
      </c>
      <c r="S102" s="38"/>
      <c r="T102" s="38"/>
      <c r="U102" s="38"/>
      <c r="V102" s="38" t="s">
        <v>149</v>
      </c>
      <c r="W102" s="38"/>
      <c r="X102" s="38"/>
      <c r="Y102" s="38"/>
      <c r="Z102" s="38"/>
      <c r="AA102" s="38"/>
      <c r="AB102" s="38" t="s">
        <v>149</v>
      </c>
      <c r="AC102" s="38"/>
      <c r="AD102" s="38"/>
      <c r="AE102" s="38" t="s">
        <v>153</v>
      </c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 t="s">
        <v>147</v>
      </c>
      <c r="AQ102" s="38"/>
      <c r="AR102" s="38"/>
      <c r="AS102" s="38"/>
      <c r="AT102" s="38" t="s">
        <v>147</v>
      </c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9"/>
      <c r="BG102" s="38"/>
      <c r="BH102" s="38"/>
      <c r="BI102" s="38"/>
      <c r="BJ102" s="38"/>
      <c r="BK102" s="38"/>
      <c r="BL102" s="38"/>
      <c r="BM102" s="38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  <c r="CA102" s="39"/>
      <c r="CB102" s="40" t="s">
        <v>148</v>
      </c>
      <c r="CC102" s="20"/>
    </row>
    <row r="103" spans="1:81" s="8" customFormat="1" ht="18" customHeight="1" outlineLevel="1" x14ac:dyDescent="0.2">
      <c r="A103" s="12"/>
      <c r="B103" s="13">
        <v>15</v>
      </c>
      <c r="C103" s="9">
        <v>44252</v>
      </c>
      <c r="D103" s="10">
        <f t="shared" si="61"/>
        <v>13</v>
      </c>
      <c r="E103" s="38"/>
      <c r="F103" s="38"/>
      <c r="G103" s="38"/>
      <c r="H103" s="38" t="s">
        <v>147</v>
      </c>
      <c r="I103" s="38"/>
      <c r="J103" s="38"/>
      <c r="K103" s="38"/>
      <c r="L103" s="38" t="s">
        <v>153</v>
      </c>
      <c r="M103" s="38"/>
      <c r="N103" s="38" t="s">
        <v>147</v>
      </c>
      <c r="O103" s="38"/>
      <c r="P103" s="38"/>
      <c r="Q103" s="38" t="s">
        <v>147</v>
      </c>
      <c r="R103" s="38" t="s">
        <v>147</v>
      </c>
      <c r="S103" s="38"/>
      <c r="T103" s="38"/>
      <c r="U103" s="38" t="s">
        <v>147</v>
      </c>
      <c r="V103" s="38" t="s">
        <v>153</v>
      </c>
      <c r="W103" s="38"/>
      <c r="X103" s="38"/>
      <c r="Y103" s="38"/>
      <c r="Z103" s="38"/>
      <c r="AA103" s="38"/>
      <c r="AB103" s="38" t="s">
        <v>153</v>
      </c>
      <c r="AC103" s="38"/>
      <c r="AD103" s="38"/>
      <c r="AE103" s="38" t="s">
        <v>148</v>
      </c>
      <c r="AF103" s="38"/>
      <c r="AG103" s="38" t="s">
        <v>149</v>
      </c>
      <c r="AH103" s="38"/>
      <c r="AI103" s="38"/>
      <c r="AJ103" s="38"/>
      <c r="AK103" s="38"/>
      <c r="AL103" s="38"/>
      <c r="AM103" s="38"/>
      <c r="AN103" s="38"/>
      <c r="AO103" s="38"/>
      <c r="AP103" s="38" t="s">
        <v>147</v>
      </c>
      <c r="AQ103" s="38"/>
      <c r="AR103" s="38"/>
      <c r="AS103" s="38"/>
      <c r="AT103" s="38" t="s">
        <v>147</v>
      </c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9"/>
      <c r="BG103" s="38"/>
      <c r="BH103" s="38"/>
      <c r="BI103" s="38"/>
      <c r="BJ103" s="38"/>
      <c r="BK103" s="38"/>
      <c r="BL103" s="38"/>
      <c r="BM103" s="38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  <c r="CA103" s="39"/>
      <c r="CB103" s="40" t="s">
        <v>148</v>
      </c>
      <c r="CC103" s="20"/>
    </row>
    <row r="104" spans="1:81" s="8" customFormat="1" ht="18" customHeight="1" outlineLevel="1" thickBot="1" x14ac:dyDescent="0.25">
      <c r="A104" s="12"/>
      <c r="B104" s="13">
        <v>16</v>
      </c>
      <c r="C104" s="9">
        <v>44253</v>
      </c>
      <c r="D104" s="10">
        <f t="shared" si="61"/>
        <v>6</v>
      </c>
      <c r="E104" s="38"/>
      <c r="F104" s="38"/>
      <c r="G104" s="38"/>
      <c r="H104" s="38" t="s">
        <v>148</v>
      </c>
      <c r="I104" s="38"/>
      <c r="J104" s="38"/>
      <c r="K104" s="38"/>
      <c r="L104" s="38"/>
      <c r="M104" s="38"/>
      <c r="N104" s="38" t="s">
        <v>148</v>
      </c>
      <c r="O104" s="38"/>
      <c r="P104" s="38"/>
      <c r="Q104" s="38"/>
      <c r="R104" s="38" t="s">
        <v>148</v>
      </c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 t="s">
        <v>148</v>
      </c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9"/>
      <c r="BG104" s="38"/>
      <c r="BH104" s="38"/>
      <c r="BI104" s="38"/>
      <c r="BJ104" s="38"/>
      <c r="BK104" s="38"/>
      <c r="BL104" s="38"/>
      <c r="BM104" s="38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 t="s">
        <v>148</v>
      </c>
      <c r="BX104" s="39"/>
      <c r="BY104" s="39"/>
      <c r="BZ104" s="39"/>
      <c r="CA104" s="39"/>
      <c r="CB104" s="40" t="s">
        <v>148</v>
      </c>
      <c r="CC104" s="20"/>
    </row>
    <row r="105" spans="1:81" s="12" customFormat="1" ht="18" customHeight="1" thickBot="1" x14ac:dyDescent="0.25">
      <c r="A105" s="14" t="s">
        <v>140</v>
      </c>
      <c r="B105" s="164" t="s">
        <v>141</v>
      </c>
      <c r="C105" s="165"/>
      <c r="D105" s="11">
        <f>SUM(D106:D106)</f>
        <v>14</v>
      </c>
      <c r="E105" s="41">
        <f t="shared" ref="E105:AJ105" si="62">COUNTIF(E106:E124,"〇")+ COUNTIF(E106:E124,"◎") *1.25 + COUNTIF(E106:E124,"☆")*0.75+ COUNTIF(E106:E124,"△")*0.5</f>
        <v>0</v>
      </c>
      <c r="F105" s="41">
        <f t="shared" si="62"/>
        <v>0</v>
      </c>
      <c r="G105" s="41">
        <f t="shared" si="62"/>
        <v>1.25</v>
      </c>
      <c r="H105" s="41">
        <f t="shared" si="62"/>
        <v>7.75</v>
      </c>
      <c r="I105" s="41">
        <f t="shared" si="62"/>
        <v>0</v>
      </c>
      <c r="J105" s="41">
        <f t="shared" si="62"/>
        <v>3.75</v>
      </c>
      <c r="K105" s="41">
        <f t="shared" si="62"/>
        <v>1.25</v>
      </c>
      <c r="L105" s="41">
        <f t="shared" si="62"/>
        <v>3.25</v>
      </c>
      <c r="M105" s="41">
        <f t="shared" si="62"/>
        <v>16</v>
      </c>
      <c r="N105" s="41">
        <f t="shared" si="62"/>
        <v>20.75</v>
      </c>
      <c r="O105" s="41">
        <f t="shared" si="62"/>
        <v>0</v>
      </c>
      <c r="P105" s="41">
        <f t="shared" si="62"/>
        <v>12.5</v>
      </c>
      <c r="Q105" s="41">
        <f t="shared" si="62"/>
        <v>13.75</v>
      </c>
      <c r="R105" s="41">
        <f t="shared" si="62"/>
        <v>22.5</v>
      </c>
      <c r="S105" s="41">
        <f t="shared" si="62"/>
        <v>0</v>
      </c>
      <c r="T105" s="41">
        <f t="shared" si="62"/>
        <v>0</v>
      </c>
      <c r="U105" s="41">
        <f t="shared" si="62"/>
        <v>9.5</v>
      </c>
      <c r="V105" s="41">
        <f t="shared" si="62"/>
        <v>11.25</v>
      </c>
      <c r="W105" s="41">
        <f t="shared" si="62"/>
        <v>0</v>
      </c>
      <c r="X105" s="41">
        <f t="shared" si="62"/>
        <v>3</v>
      </c>
      <c r="Y105" s="41">
        <f t="shared" si="62"/>
        <v>1</v>
      </c>
      <c r="Z105" s="41">
        <f t="shared" si="62"/>
        <v>0</v>
      </c>
      <c r="AA105" s="41">
        <f t="shared" si="62"/>
        <v>0</v>
      </c>
      <c r="AB105" s="41">
        <f t="shared" si="62"/>
        <v>17.75</v>
      </c>
      <c r="AC105" s="41">
        <f t="shared" si="62"/>
        <v>0</v>
      </c>
      <c r="AD105" s="41">
        <f t="shared" si="62"/>
        <v>0</v>
      </c>
      <c r="AE105" s="41">
        <f t="shared" si="62"/>
        <v>12.25</v>
      </c>
      <c r="AF105" s="41">
        <f t="shared" si="62"/>
        <v>0</v>
      </c>
      <c r="AG105" s="41">
        <f t="shared" si="62"/>
        <v>4</v>
      </c>
      <c r="AH105" s="41">
        <f t="shared" si="62"/>
        <v>1.5</v>
      </c>
      <c r="AI105" s="41">
        <f t="shared" si="62"/>
        <v>0</v>
      </c>
      <c r="AJ105" s="41">
        <f t="shared" si="62"/>
        <v>0</v>
      </c>
      <c r="AK105" s="41">
        <f t="shared" ref="AK105:BS105" si="63">COUNTIF(AK106:AK124,"〇")+ COUNTIF(AK106:AK124,"◎") *1.25 + COUNTIF(AK106:AK124,"☆")*0.75+ COUNTIF(AK106:AK124,"△")*0.5</f>
        <v>0</v>
      </c>
      <c r="AL105" s="41">
        <f t="shared" si="63"/>
        <v>0</v>
      </c>
      <c r="AM105" s="41">
        <f t="shared" si="63"/>
        <v>0</v>
      </c>
      <c r="AN105" s="41">
        <f t="shared" si="63"/>
        <v>0</v>
      </c>
      <c r="AO105" s="41">
        <f t="shared" si="63"/>
        <v>0</v>
      </c>
      <c r="AP105" s="41">
        <f t="shared" si="63"/>
        <v>20.75</v>
      </c>
      <c r="AQ105" s="41">
        <f t="shared" si="63"/>
        <v>0</v>
      </c>
      <c r="AR105" s="41">
        <f t="shared" si="63"/>
        <v>0</v>
      </c>
      <c r="AS105" s="41">
        <f t="shared" si="63"/>
        <v>0</v>
      </c>
      <c r="AT105" s="41">
        <f t="shared" si="63"/>
        <v>18.75</v>
      </c>
      <c r="AU105" s="41">
        <f t="shared" si="63"/>
        <v>0</v>
      </c>
      <c r="AV105" s="41">
        <f t="shared" ref="AV105" si="64">COUNTIF(AV106:AV124,"〇")+ COUNTIF(AV106:AV124,"◎") *1.25 + COUNTIF(AV106:AV124,"☆")*0.75+ COUNTIF(AV106:AV124,"△")*0.5</f>
        <v>3.25</v>
      </c>
      <c r="AW105" s="41">
        <f t="shared" si="63"/>
        <v>0</v>
      </c>
      <c r="AX105" s="41">
        <f t="shared" si="63"/>
        <v>0</v>
      </c>
      <c r="AY105" s="41">
        <f t="shared" si="63"/>
        <v>0</v>
      </c>
      <c r="AZ105" s="41">
        <f t="shared" si="63"/>
        <v>0</v>
      </c>
      <c r="BA105" s="41">
        <f t="shared" si="63"/>
        <v>0</v>
      </c>
      <c r="BB105" s="41">
        <f t="shared" si="63"/>
        <v>0</v>
      </c>
      <c r="BC105" s="41">
        <f t="shared" si="63"/>
        <v>0</v>
      </c>
      <c r="BD105" s="41">
        <f t="shared" si="63"/>
        <v>2</v>
      </c>
      <c r="BE105" s="41">
        <f t="shared" si="63"/>
        <v>0</v>
      </c>
      <c r="BF105" s="41">
        <f t="shared" si="63"/>
        <v>0</v>
      </c>
      <c r="BG105" s="41">
        <f t="shared" si="63"/>
        <v>0</v>
      </c>
      <c r="BH105" s="41">
        <f t="shared" si="63"/>
        <v>1</v>
      </c>
      <c r="BI105" s="41">
        <f t="shared" si="63"/>
        <v>0</v>
      </c>
      <c r="BJ105" s="41">
        <f t="shared" si="63"/>
        <v>0</v>
      </c>
      <c r="BK105" s="41">
        <f t="shared" si="63"/>
        <v>0</v>
      </c>
      <c r="BL105" s="41">
        <f t="shared" ref="BL105" si="65">COUNTIF(BL106:BL124,"〇")+ COUNTIF(BL106:BL124,"◎") *1.25 + COUNTIF(BL106:BL124,"☆")*0.75+ COUNTIF(BL106:BL124,"△")*0.5</f>
        <v>1</v>
      </c>
      <c r="BM105" s="41">
        <f>COUNTIF(BM106:BM124,"〇")+ COUNTIF(BM106:BM124,"◎") *1.25 + COUNTIF(BM106:BM124,"☆")*0.75+ COUNTIF(BM106:BM124,"△")*0.5</f>
        <v>2</v>
      </c>
      <c r="BN105" s="41">
        <f t="shared" si="63"/>
        <v>0</v>
      </c>
      <c r="BO105" s="41">
        <f t="shared" si="63"/>
        <v>0</v>
      </c>
      <c r="BP105" s="41">
        <f t="shared" si="63"/>
        <v>2</v>
      </c>
      <c r="BQ105" s="41">
        <f t="shared" si="63"/>
        <v>0</v>
      </c>
      <c r="BR105" s="41">
        <f t="shared" si="63"/>
        <v>0</v>
      </c>
      <c r="BS105" s="41">
        <f t="shared" si="63"/>
        <v>0</v>
      </c>
      <c r="BT105" s="41">
        <f t="shared" ref="BT105:CB105" si="66">COUNTIF(BT106:BT124,"〇")+ COUNTIF(BT106:BT124,"◎") *1.25 + COUNTIF(BT106:BT124,"☆")*0.75+ COUNTIF(BT106:BT124,"△")*0.5</f>
        <v>0</v>
      </c>
      <c r="BU105" s="41">
        <f t="shared" si="66"/>
        <v>0</v>
      </c>
      <c r="BV105" s="41">
        <f t="shared" si="66"/>
        <v>0</v>
      </c>
      <c r="BW105" s="41">
        <f t="shared" si="66"/>
        <v>4</v>
      </c>
      <c r="BX105" s="41">
        <f t="shared" si="66"/>
        <v>0</v>
      </c>
      <c r="BY105" s="41">
        <f t="shared" si="66"/>
        <v>0</v>
      </c>
      <c r="BZ105" s="41">
        <f t="shared" si="66"/>
        <v>0</v>
      </c>
      <c r="CA105" s="41">
        <f t="shared" si="66"/>
        <v>0</v>
      </c>
      <c r="CB105" s="42">
        <f t="shared" si="66"/>
        <v>19</v>
      </c>
    </row>
    <row r="106" spans="1:81" s="8" customFormat="1" ht="18" customHeight="1" outlineLevel="1" x14ac:dyDescent="0.2">
      <c r="A106" s="12"/>
      <c r="B106" s="13">
        <v>1</v>
      </c>
      <c r="C106" s="9">
        <v>44256</v>
      </c>
      <c r="D106" s="10">
        <f t="shared" ref="D106:D124" si="67">COUNTA(E106:CB106)</f>
        <v>14</v>
      </c>
      <c r="E106" s="38"/>
      <c r="F106" s="38"/>
      <c r="G106" s="38"/>
      <c r="H106" s="38" t="s">
        <v>147</v>
      </c>
      <c r="I106" s="38"/>
      <c r="J106" s="38"/>
      <c r="K106" s="38"/>
      <c r="L106" s="38" t="s">
        <v>153</v>
      </c>
      <c r="M106" s="38" t="s">
        <v>147</v>
      </c>
      <c r="N106" s="38" t="s">
        <v>147</v>
      </c>
      <c r="O106" s="38"/>
      <c r="P106" s="38"/>
      <c r="Q106" s="38" t="s">
        <v>147</v>
      </c>
      <c r="R106" s="38" t="s">
        <v>147</v>
      </c>
      <c r="S106" s="38"/>
      <c r="T106" s="38"/>
      <c r="U106" s="38"/>
      <c r="V106" s="38" t="s">
        <v>153</v>
      </c>
      <c r="W106" s="38"/>
      <c r="X106" s="38"/>
      <c r="Y106" s="38"/>
      <c r="Z106" s="38"/>
      <c r="AA106" s="38"/>
      <c r="AB106" s="38" t="s">
        <v>153</v>
      </c>
      <c r="AC106" s="38"/>
      <c r="AD106" s="38"/>
      <c r="AE106" s="38"/>
      <c r="AF106" s="38"/>
      <c r="AG106" s="38" t="s">
        <v>153</v>
      </c>
      <c r="AH106" s="38"/>
      <c r="AI106" s="38"/>
      <c r="AJ106" s="38"/>
      <c r="AK106" s="38"/>
      <c r="AL106" s="38"/>
      <c r="AM106" s="38"/>
      <c r="AN106" s="38"/>
      <c r="AO106" s="38"/>
      <c r="AP106" s="38" t="s">
        <v>147</v>
      </c>
      <c r="AQ106" s="38"/>
      <c r="AR106" s="38"/>
      <c r="AS106" s="38"/>
      <c r="AT106" s="38" t="s">
        <v>147</v>
      </c>
      <c r="AU106" s="38"/>
      <c r="AV106" s="38"/>
      <c r="AW106" s="38"/>
      <c r="AX106" s="38"/>
      <c r="AY106" s="38"/>
      <c r="AZ106" s="38"/>
      <c r="BA106" s="38"/>
      <c r="BB106" s="38"/>
      <c r="BC106" s="38"/>
      <c r="BD106" s="38" t="s">
        <v>148</v>
      </c>
      <c r="BE106" s="38"/>
      <c r="BF106" s="39"/>
      <c r="BG106" s="38"/>
      <c r="BH106" s="38"/>
      <c r="BI106" s="38"/>
      <c r="BJ106" s="38"/>
      <c r="BK106" s="38"/>
      <c r="BL106" s="38"/>
      <c r="BM106" s="38"/>
      <c r="BN106" s="39"/>
      <c r="BO106" s="39"/>
      <c r="BP106" s="39" t="s">
        <v>148</v>
      </c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40" t="s">
        <v>148</v>
      </c>
      <c r="CC106" s="20"/>
    </row>
    <row r="107" spans="1:81" s="8" customFormat="1" ht="18" customHeight="1" outlineLevel="1" x14ac:dyDescent="0.2">
      <c r="A107" s="12"/>
      <c r="B107" s="13">
        <v>2</v>
      </c>
      <c r="C107" s="9">
        <v>44258</v>
      </c>
      <c r="D107" s="10">
        <f t="shared" si="67"/>
        <v>13</v>
      </c>
      <c r="E107" s="38"/>
      <c r="F107" s="38"/>
      <c r="G107" s="38"/>
      <c r="H107" s="38" t="s">
        <v>147</v>
      </c>
      <c r="I107" s="38"/>
      <c r="J107" s="38"/>
      <c r="K107" s="38"/>
      <c r="L107" s="38"/>
      <c r="M107" s="38" t="s">
        <v>147</v>
      </c>
      <c r="N107" s="38" t="s">
        <v>147</v>
      </c>
      <c r="O107" s="38"/>
      <c r="P107" s="38" t="s">
        <v>147</v>
      </c>
      <c r="Q107" s="38" t="s">
        <v>153</v>
      </c>
      <c r="R107" s="38" t="s">
        <v>147</v>
      </c>
      <c r="S107" s="38"/>
      <c r="T107" s="38"/>
      <c r="U107" s="38" t="s">
        <v>147</v>
      </c>
      <c r="V107" s="38" t="s">
        <v>153</v>
      </c>
      <c r="W107" s="38"/>
      <c r="X107" s="38"/>
      <c r="Y107" s="38"/>
      <c r="Z107" s="38"/>
      <c r="AA107" s="38"/>
      <c r="AB107" s="38" t="s">
        <v>153</v>
      </c>
      <c r="AC107" s="38"/>
      <c r="AD107" s="38"/>
      <c r="AE107" s="38" t="s">
        <v>147</v>
      </c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 t="s">
        <v>147</v>
      </c>
      <c r="AQ107" s="38"/>
      <c r="AR107" s="38"/>
      <c r="AS107" s="38"/>
      <c r="AT107" s="38" t="s">
        <v>147</v>
      </c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9"/>
      <c r="BG107" s="38"/>
      <c r="BH107" s="38"/>
      <c r="BI107" s="38"/>
      <c r="BJ107" s="38"/>
      <c r="BK107" s="38"/>
      <c r="BL107" s="38"/>
      <c r="BM107" s="38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  <c r="CA107" s="39"/>
      <c r="CB107" s="40" t="s">
        <v>148</v>
      </c>
      <c r="CC107" s="20"/>
    </row>
    <row r="108" spans="1:81" s="8" customFormat="1" ht="18" customHeight="1" outlineLevel="1" x14ac:dyDescent="0.2">
      <c r="A108" s="12"/>
      <c r="B108" s="13">
        <v>4</v>
      </c>
      <c r="C108" s="9">
        <v>44264</v>
      </c>
      <c r="D108" s="10">
        <f t="shared" si="67"/>
        <v>10</v>
      </c>
      <c r="E108" s="38"/>
      <c r="F108" s="38"/>
      <c r="G108" s="38"/>
      <c r="H108" s="38"/>
      <c r="I108" s="38"/>
      <c r="J108" s="38"/>
      <c r="K108" s="38"/>
      <c r="L108" s="38"/>
      <c r="M108" s="38"/>
      <c r="N108" s="38" t="s">
        <v>147</v>
      </c>
      <c r="O108" s="38"/>
      <c r="P108" s="38"/>
      <c r="Q108" s="38"/>
      <c r="R108" s="38" t="s">
        <v>147</v>
      </c>
      <c r="S108" s="38"/>
      <c r="T108" s="38"/>
      <c r="U108" s="38"/>
      <c r="V108" s="38" t="s">
        <v>153</v>
      </c>
      <c r="W108" s="38"/>
      <c r="X108" s="38"/>
      <c r="Y108" s="38" t="s">
        <v>149</v>
      </c>
      <c r="Z108" s="38"/>
      <c r="AA108" s="38"/>
      <c r="AB108" s="38" t="s">
        <v>153</v>
      </c>
      <c r="AC108" s="38"/>
      <c r="AD108" s="38"/>
      <c r="AE108" s="38"/>
      <c r="AF108" s="38"/>
      <c r="AG108" s="38" t="s">
        <v>148</v>
      </c>
      <c r="AH108" s="38" t="s">
        <v>149</v>
      </c>
      <c r="AI108" s="38"/>
      <c r="AJ108" s="38"/>
      <c r="AK108" s="38"/>
      <c r="AL108" s="38"/>
      <c r="AM108" s="38"/>
      <c r="AN108" s="38"/>
      <c r="AO108" s="38"/>
      <c r="AP108" s="38" t="s">
        <v>147</v>
      </c>
      <c r="AQ108" s="38"/>
      <c r="AR108" s="38"/>
      <c r="AS108" s="38"/>
      <c r="AT108" s="38" t="s">
        <v>147</v>
      </c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9"/>
      <c r="BG108" s="38"/>
      <c r="BH108" s="38"/>
      <c r="BI108" s="38"/>
      <c r="BJ108" s="38"/>
      <c r="BK108" s="38"/>
      <c r="BL108" s="38"/>
      <c r="BM108" s="38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  <c r="CA108" s="39"/>
      <c r="CB108" s="40" t="s">
        <v>148</v>
      </c>
      <c r="CC108" s="20"/>
    </row>
    <row r="109" spans="1:81" s="8" customFormat="1" ht="18" customHeight="1" outlineLevel="1" x14ac:dyDescent="0.2">
      <c r="A109" s="12"/>
      <c r="B109" s="13">
        <v>5</v>
      </c>
      <c r="C109" s="9">
        <v>44265</v>
      </c>
      <c r="D109" s="10">
        <f t="shared" si="67"/>
        <v>11</v>
      </c>
      <c r="E109" s="38"/>
      <c r="F109" s="38"/>
      <c r="G109" s="38"/>
      <c r="H109" s="38" t="s">
        <v>153</v>
      </c>
      <c r="I109" s="38"/>
      <c r="J109" s="38"/>
      <c r="K109" s="38"/>
      <c r="L109" s="38"/>
      <c r="M109" s="38" t="s">
        <v>148</v>
      </c>
      <c r="N109" s="38" t="s">
        <v>153</v>
      </c>
      <c r="O109" s="38"/>
      <c r="P109" s="38" t="s">
        <v>147</v>
      </c>
      <c r="Q109" s="38"/>
      <c r="R109" s="38" t="s">
        <v>147</v>
      </c>
      <c r="S109" s="38"/>
      <c r="T109" s="38"/>
      <c r="U109" s="38"/>
      <c r="V109" s="38" t="s">
        <v>153</v>
      </c>
      <c r="W109" s="38"/>
      <c r="X109" s="38"/>
      <c r="Y109" s="38"/>
      <c r="Z109" s="38"/>
      <c r="AA109" s="38"/>
      <c r="AB109" s="38" t="s">
        <v>153</v>
      </c>
      <c r="AC109" s="38"/>
      <c r="AD109" s="38"/>
      <c r="AE109" s="38" t="s">
        <v>148</v>
      </c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 t="s">
        <v>147</v>
      </c>
      <c r="AQ109" s="38"/>
      <c r="AR109" s="38"/>
      <c r="AS109" s="38"/>
      <c r="AT109" s="38" t="s">
        <v>147</v>
      </c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9"/>
      <c r="BG109" s="38"/>
      <c r="BH109" s="38"/>
      <c r="BI109" s="38"/>
      <c r="BJ109" s="38"/>
      <c r="BK109" s="38"/>
      <c r="BL109" s="38"/>
      <c r="BM109" s="38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  <c r="CA109" s="39"/>
      <c r="CB109" s="40" t="s">
        <v>148</v>
      </c>
      <c r="CC109" s="20"/>
    </row>
    <row r="110" spans="1:81" s="8" customFormat="1" ht="18" customHeight="1" outlineLevel="1" x14ac:dyDescent="0.2">
      <c r="A110" s="12"/>
      <c r="B110" s="13">
        <v>6</v>
      </c>
      <c r="C110" s="9">
        <v>44266</v>
      </c>
      <c r="D110" s="10">
        <f t="shared" si="67"/>
        <v>11</v>
      </c>
      <c r="E110" s="38"/>
      <c r="F110" s="38"/>
      <c r="G110" s="38"/>
      <c r="H110" s="38"/>
      <c r="I110" s="38"/>
      <c r="J110" s="38"/>
      <c r="K110" s="38"/>
      <c r="L110" s="38"/>
      <c r="M110" s="38"/>
      <c r="N110" s="38" t="s">
        <v>147</v>
      </c>
      <c r="O110" s="38"/>
      <c r="P110" s="38" t="s">
        <v>147</v>
      </c>
      <c r="Q110" s="38"/>
      <c r="R110" s="38" t="s">
        <v>147</v>
      </c>
      <c r="S110" s="38"/>
      <c r="T110" s="38"/>
      <c r="U110" s="38" t="s">
        <v>148</v>
      </c>
      <c r="V110" s="38"/>
      <c r="W110" s="38"/>
      <c r="X110" s="38" t="s">
        <v>147</v>
      </c>
      <c r="Y110" s="38"/>
      <c r="Z110" s="38"/>
      <c r="AA110" s="38"/>
      <c r="AB110" s="38" t="s">
        <v>148</v>
      </c>
      <c r="AC110" s="38"/>
      <c r="AD110" s="38"/>
      <c r="AE110" s="38" t="s">
        <v>147</v>
      </c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 t="s">
        <v>147</v>
      </c>
      <c r="AQ110" s="38"/>
      <c r="AR110" s="38"/>
      <c r="AS110" s="38"/>
      <c r="AT110" s="38" t="s">
        <v>147</v>
      </c>
      <c r="AU110" s="38"/>
      <c r="AV110" s="38"/>
      <c r="AW110" s="38"/>
      <c r="AX110" s="38"/>
      <c r="AY110" s="38"/>
      <c r="AZ110" s="38"/>
      <c r="BA110" s="38"/>
      <c r="BB110" s="38"/>
      <c r="BC110" s="38"/>
      <c r="BD110" s="38" t="s">
        <v>148</v>
      </c>
      <c r="BE110" s="38"/>
      <c r="BF110" s="39"/>
      <c r="BG110" s="38"/>
      <c r="BH110" s="38"/>
      <c r="BI110" s="38"/>
      <c r="BJ110" s="38"/>
      <c r="BK110" s="38"/>
      <c r="BL110" s="38"/>
      <c r="BM110" s="38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  <c r="CA110" s="39"/>
      <c r="CB110" s="40" t="s">
        <v>148</v>
      </c>
      <c r="CC110" s="20"/>
    </row>
    <row r="111" spans="1:81" s="8" customFormat="1" ht="18" customHeight="1" outlineLevel="1" x14ac:dyDescent="0.2">
      <c r="A111" s="12"/>
      <c r="B111" s="13">
        <v>7</v>
      </c>
      <c r="C111" s="9">
        <v>44267</v>
      </c>
      <c r="D111" s="10">
        <f t="shared" si="67"/>
        <v>10</v>
      </c>
      <c r="E111" s="38"/>
      <c r="F111" s="38"/>
      <c r="G111" s="38"/>
      <c r="H111" s="38" t="s">
        <v>147</v>
      </c>
      <c r="I111" s="38"/>
      <c r="J111" s="38"/>
      <c r="K111" s="38"/>
      <c r="L111" s="38"/>
      <c r="M111" s="38"/>
      <c r="N111" s="38" t="s">
        <v>147</v>
      </c>
      <c r="O111" s="38"/>
      <c r="P111" s="38"/>
      <c r="Q111" s="38"/>
      <c r="R111" s="38" t="s">
        <v>147</v>
      </c>
      <c r="S111" s="38"/>
      <c r="T111" s="38"/>
      <c r="U111" s="38" t="s">
        <v>148</v>
      </c>
      <c r="V111" s="38"/>
      <c r="W111" s="38"/>
      <c r="X111" s="38" t="s">
        <v>147</v>
      </c>
      <c r="Y111" s="38"/>
      <c r="Z111" s="38"/>
      <c r="AA111" s="38"/>
      <c r="AB111" s="38" t="s">
        <v>148</v>
      </c>
      <c r="AC111" s="38"/>
      <c r="AD111" s="38"/>
      <c r="AE111" s="38" t="s">
        <v>153</v>
      </c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 t="s">
        <v>147</v>
      </c>
      <c r="AQ111" s="38"/>
      <c r="AR111" s="38"/>
      <c r="AS111" s="38"/>
      <c r="AT111" s="38" t="s">
        <v>147</v>
      </c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9"/>
      <c r="BG111" s="38"/>
      <c r="BH111" s="38"/>
      <c r="BI111" s="38"/>
      <c r="BJ111" s="38"/>
      <c r="BK111" s="38"/>
      <c r="BL111" s="38"/>
      <c r="BM111" s="38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/>
      <c r="BZ111" s="39"/>
      <c r="CA111" s="39"/>
      <c r="CB111" s="40" t="s">
        <v>148</v>
      </c>
      <c r="CC111" s="20"/>
    </row>
    <row r="112" spans="1:81" s="8" customFormat="1" ht="18" customHeight="1" outlineLevel="1" x14ac:dyDescent="0.2">
      <c r="A112" s="12"/>
      <c r="B112" s="13">
        <v>8</v>
      </c>
      <c r="C112" s="9">
        <v>44270</v>
      </c>
      <c r="D112" s="10">
        <f t="shared" si="67"/>
        <v>7</v>
      </c>
      <c r="E112" s="38"/>
      <c r="F112" s="38"/>
      <c r="G112" s="38"/>
      <c r="H112" s="38"/>
      <c r="I112" s="38"/>
      <c r="J112" s="38"/>
      <c r="K112" s="38"/>
      <c r="L112" s="38"/>
      <c r="M112" s="38" t="s">
        <v>147</v>
      </c>
      <c r="N112" s="38" t="s">
        <v>147</v>
      </c>
      <c r="O112" s="38"/>
      <c r="P112" s="38"/>
      <c r="Q112" s="38"/>
      <c r="R112" s="38"/>
      <c r="S112" s="38"/>
      <c r="T112" s="38"/>
      <c r="U112" s="38"/>
      <c r="V112" s="38" t="s">
        <v>153</v>
      </c>
      <c r="W112" s="38"/>
      <c r="X112" s="38"/>
      <c r="Y112" s="38"/>
      <c r="Z112" s="38"/>
      <c r="AA112" s="38"/>
      <c r="AB112" s="38" t="s">
        <v>153</v>
      </c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 t="s">
        <v>148</v>
      </c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9"/>
      <c r="BG112" s="38"/>
      <c r="BH112" s="38"/>
      <c r="BI112" s="38"/>
      <c r="BJ112" s="38"/>
      <c r="BK112" s="38"/>
      <c r="BL112" s="38"/>
      <c r="BM112" s="38"/>
      <c r="BN112" s="39"/>
      <c r="BO112" s="39"/>
      <c r="BP112" s="39" t="s">
        <v>148</v>
      </c>
      <c r="BQ112" s="39"/>
      <c r="BR112" s="39"/>
      <c r="BS112" s="39"/>
      <c r="BT112" s="39"/>
      <c r="BU112" s="39"/>
      <c r="BV112" s="39"/>
      <c r="BW112" s="39"/>
      <c r="BX112" s="39"/>
      <c r="BY112" s="39"/>
      <c r="BZ112" s="39"/>
      <c r="CA112" s="39"/>
      <c r="CB112" s="40" t="s">
        <v>148</v>
      </c>
      <c r="CC112" s="20"/>
    </row>
    <row r="113" spans="1:81" s="8" customFormat="1" ht="18" customHeight="1" outlineLevel="1" x14ac:dyDescent="0.2">
      <c r="A113" s="12"/>
      <c r="B113" s="13">
        <v>9</v>
      </c>
      <c r="C113" s="9">
        <v>44271</v>
      </c>
      <c r="D113" s="10">
        <f t="shared" si="67"/>
        <v>13</v>
      </c>
      <c r="E113" s="38"/>
      <c r="F113" s="38"/>
      <c r="G113" s="38"/>
      <c r="H113" s="38"/>
      <c r="I113" s="38"/>
      <c r="J113" s="38"/>
      <c r="K113" s="38"/>
      <c r="L113" s="38"/>
      <c r="M113" s="38" t="s">
        <v>147</v>
      </c>
      <c r="N113" s="38" t="s">
        <v>147</v>
      </c>
      <c r="O113" s="38"/>
      <c r="P113" s="38" t="s">
        <v>147</v>
      </c>
      <c r="Q113" s="38" t="s">
        <v>147</v>
      </c>
      <c r="R113" s="38" t="s">
        <v>147</v>
      </c>
      <c r="S113" s="38"/>
      <c r="T113" s="38"/>
      <c r="U113" s="38" t="s">
        <v>147</v>
      </c>
      <c r="V113" s="38" t="s">
        <v>153</v>
      </c>
      <c r="W113" s="38"/>
      <c r="X113" s="38"/>
      <c r="Y113" s="38"/>
      <c r="Z113" s="38"/>
      <c r="AA113" s="38"/>
      <c r="AB113" s="38" t="s">
        <v>153</v>
      </c>
      <c r="AC113" s="38"/>
      <c r="AD113" s="38"/>
      <c r="AE113" s="38" t="s">
        <v>148</v>
      </c>
      <c r="AF113" s="38"/>
      <c r="AG113" s="38"/>
      <c r="AH113" s="38" t="s">
        <v>148</v>
      </c>
      <c r="AI113" s="38"/>
      <c r="AJ113" s="38"/>
      <c r="AK113" s="38"/>
      <c r="AL113" s="38"/>
      <c r="AM113" s="38"/>
      <c r="AN113" s="38"/>
      <c r="AO113" s="38"/>
      <c r="AP113" s="38" t="s">
        <v>147</v>
      </c>
      <c r="AQ113" s="38"/>
      <c r="AR113" s="38"/>
      <c r="AS113" s="38"/>
      <c r="AT113" s="38" t="s">
        <v>147</v>
      </c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9"/>
      <c r="BG113" s="38"/>
      <c r="BH113" s="38"/>
      <c r="BI113" s="38"/>
      <c r="BJ113" s="38"/>
      <c r="BK113" s="38"/>
      <c r="BL113" s="38"/>
      <c r="BM113" s="38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  <c r="CA113" s="39"/>
      <c r="CB113" s="40" t="s">
        <v>148</v>
      </c>
      <c r="CC113" s="20"/>
    </row>
    <row r="114" spans="1:81" s="8" customFormat="1" ht="18" customHeight="1" outlineLevel="1" x14ac:dyDescent="0.2">
      <c r="A114" s="12"/>
      <c r="B114" s="13">
        <v>10</v>
      </c>
      <c r="C114" s="9">
        <v>44272</v>
      </c>
      <c r="D114" s="10">
        <f t="shared" si="67"/>
        <v>15</v>
      </c>
      <c r="E114" s="38"/>
      <c r="F114" s="38"/>
      <c r="G114" s="38"/>
      <c r="H114" s="38" t="s">
        <v>148</v>
      </c>
      <c r="I114" s="38"/>
      <c r="J114" s="38"/>
      <c r="K114" s="38"/>
      <c r="L114" s="38"/>
      <c r="M114" s="38" t="s">
        <v>147</v>
      </c>
      <c r="N114" s="38" t="s">
        <v>147</v>
      </c>
      <c r="O114" s="38"/>
      <c r="P114" s="38" t="s">
        <v>147</v>
      </c>
      <c r="Q114" s="38" t="s">
        <v>147</v>
      </c>
      <c r="R114" s="38" t="s">
        <v>147</v>
      </c>
      <c r="S114" s="38"/>
      <c r="T114" s="38"/>
      <c r="U114" s="38"/>
      <c r="V114" s="38" t="s">
        <v>147</v>
      </c>
      <c r="W114" s="38"/>
      <c r="X114" s="38" t="s">
        <v>149</v>
      </c>
      <c r="Y114" s="38" t="s">
        <v>149</v>
      </c>
      <c r="Z114" s="38"/>
      <c r="AA114" s="38"/>
      <c r="AB114" s="38" t="s">
        <v>147</v>
      </c>
      <c r="AC114" s="38"/>
      <c r="AD114" s="38"/>
      <c r="AE114" s="38" t="s">
        <v>147</v>
      </c>
      <c r="AF114" s="38"/>
      <c r="AG114" s="38" t="s">
        <v>153</v>
      </c>
      <c r="AH114" s="38"/>
      <c r="AI114" s="38"/>
      <c r="AJ114" s="38"/>
      <c r="AK114" s="38"/>
      <c r="AL114" s="38"/>
      <c r="AM114" s="38"/>
      <c r="AN114" s="38"/>
      <c r="AO114" s="38"/>
      <c r="AP114" s="38" t="s">
        <v>147</v>
      </c>
      <c r="AQ114" s="38"/>
      <c r="AR114" s="38"/>
      <c r="AS114" s="38"/>
      <c r="AT114" s="38" t="s">
        <v>147</v>
      </c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9"/>
      <c r="BG114" s="38"/>
      <c r="BH114" s="38"/>
      <c r="BI114" s="38"/>
      <c r="BJ114" s="38"/>
      <c r="BK114" s="38"/>
      <c r="BL114" s="38"/>
      <c r="BM114" s="38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  <c r="CA114" s="39"/>
      <c r="CB114" s="40" t="s">
        <v>148</v>
      </c>
      <c r="CC114" s="20"/>
    </row>
    <row r="115" spans="1:81" s="8" customFormat="1" ht="18" customHeight="1" outlineLevel="1" x14ac:dyDescent="0.2">
      <c r="A115" s="12"/>
      <c r="B115" s="13">
        <v>11</v>
      </c>
      <c r="C115" s="9">
        <v>44273</v>
      </c>
      <c r="D115" s="10">
        <f t="shared" si="67"/>
        <v>8</v>
      </c>
      <c r="E115" s="38"/>
      <c r="F115" s="38"/>
      <c r="G115" s="38"/>
      <c r="H115" s="38"/>
      <c r="I115" s="38"/>
      <c r="J115" s="38"/>
      <c r="K115" s="38"/>
      <c r="L115" s="38"/>
      <c r="M115" s="38" t="s">
        <v>147</v>
      </c>
      <c r="N115" s="38"/>
      <c r="O115" s="38"/>
      <c r="P115" s="38" t="s">
        <v>147</v>
      </c>
      <c r="Q115" s="38" t="s">
        <v>147</v>
      </c>
      <c r="R115" s="38" t="s">
        <v>147</v>
      </c>
      <c r="S115" s="38"/>
      <c r="T115" s="38"/>
      <c r="U115" s="38" t="s">
        <v>147</v>
      </c>
      <c r="V115" s="38"/>
      <c r="W115" s="38"/>
      <c r="X115" s="38"/>
      <c r="Y115" s="38"/>
      <c r="Z115" s="38"/>
      <c r="AA115" s="38"/>
      <c r="AB115" s="38"/>
      <c r="AC115" s="38"/>
      <c r="AD115" s="38"/>
      <c r="AE115" s="38" t="s">
        <v>147</v>
      </c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9"/>
      <c r="BG115" s="38"/>
      <c r="BH115" s="38"/>
      <c r="BI115" s="38"/>
      <c r="BJ115" s="38"/>
      <c r="BK115" s="38"/>
      <c r="BL115" s="38"/>
      <c r="BM115" s="38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 t="s">
        <v>148</v>
      </c>
      <c r="BX115" s="39"/>
      <c r="BY115" s="39"/>
      <c r="BZ115" s="39"/>
      <c r="CA115" s="39"/>
      <c r="CB115" s="40" t="s">
        <v>148</v>
      </c>
      <c r="CC115" s="20"/>
    </row>
    <row r="116" spans="1:81" s="8" customFormat="1" ht="18" customHeight="1" outlineLevel="1" x14ac:dyDescent="0.2">
      <c r="A116" s="12"/>
      <c r="B116" s="13">
        <v>12</v>
      </c>
      <c r="C116" s="9">
        <v>44274</v>
      </c>
      <c r="D116" s="10">
        <f t="shared" si="67"/>
        <v>12</v>
      </c>
      <c r="E116" s="38"/>
      <c r="F116" s="38"/>
      <c r="G116" s="38"/>
      <c r="H116" s="38" t="s">
        <v>148</v>
      </c>
      <c r="I116" s="38"/>
      <c r="J116" s="38"/>
      <c r="K116" s="38"/>
      <c r="L116" s="38"/>
      <c r="M116" s="38" t="s">
        <v>147</v>
      </c>
      <c r="N116" s="38" t="s">
        <v>147</v>
      </c>
      <c r="O116" s="38"/>
      <c r="P116" s="38"/>
      <c r="Q116" s="38"/>
      <c r="R116" s="38" t="s">
        <v>147</v>
      </c>
      <c r="S116" s="38"/>
      <c r="T116" s="38"/>
      <c r="U116" s="38" t="s">
        <v>147</v>
      </c>
      <c r="V116" s="38" t="s">
        <v>147</v>
      </c>
      <c r="W116" s="38"/>
      <c r="X116" s="38"/>
      <c r="Y116" s="38"/>
      <c r="Z116" s="38"/>
      <c r="AA116" s="38"/>
      <c r="AB116" s="38" t="s">
        <v>147</v>
      </c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 t="s">
        <v>147</v>
      </c>
      <c r="AQ116" s="38"/>
      <c r="AR116" s="38"/>
      <c r="AS116" s="38"/>
      <c r="AT116" s="38" t="s">
        <v>147</v>
      </c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9"/>
      <c r="BG116" s="38"/>
      <c r="BH116" s="38" t="s">
        <v>148</v>
      </c>
      <c r="BI116" s="38"/>
      <c r="BJ116" s="38"/>
      <c r="BK116" s="38"/>
      <c r="BL116" s="38"/>
      <c r="BM116" s="38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 t="s">
        <v>148</v>
      </c>
      <c r="BX116" s="39"/>
      <c r="BY116" s="39"/>
      <c r="BZ116" s="39"/>
      <c r="CA116" s="39"/>
      <c r="CB116" s="40" t="s">
        <v>148</v>
      </c>
      <c r="CC116" s="20"/>
    </row>
    <row r="117" spans="1:81" s="8" customFormat="1" ht="18" customHeight="1" outlineLevel="1" x14ac:dyDescent="0.2">
      <c r="A117" s="12"/>
      <c r="B117" s="13">
        <v>13</v>
      </c>
      <c r="C117" s="9">
        <v>44277</v>
      </c>
      <c r="D117" s="10">
        <f t="shared" si="67"/>
        <v>12</v>
      </c>
      <c r="E117" s="38"/>
      <c r="F117" s="38"/>
      <c r="G117" s="38"/>
      <c r="H117" s="38"/>
      <c r="I117" s="38"/>
      <c r="J117" s="38" t="s">
        <v>147</v>
      </c>
      <c r="K117" s="38" t="s">
        <v>147</v>
      </c>
      <c r="L117" s="38"/>
      <c r="M117" s="38"/>
      <c r="N117" s="38" t="s">
        <v>147</v>
      </c>
      <c r="O117" s="38"/>
      <c r="P117" s="38" t="s">
        <v>147</v>
      </c>
      <c r="Q117" s="38" t="s">
        <v>147</v>
      </c>
      <c r="R117" s="38" t="s">
        <v>147</v>
      </c>
      <c r="S117" s="38"/>
      <c r="T117" s="38"/>
      <c r="U117" s="38"/>
      <c r="V117" s="38" t="s">
        <v>148</v>
      </c>
      <c r="W117" s="38"/>
      <c r="X117" s="38"/>
      <c r="Y117" s="38"/>
      <c r="Z117" s="38"/>
      <c r="AA117" s="38"/>
      <c r="AB117" s="38" t="s">
        <v>147</v>
      </c>
      <c r="AC117" s="38"/>
      <c r="AD117" s="38"/>
      <c r="AE117" s="38" t="s">
        <v>153</v>
      </c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 t="s">
        <v>147</v>
      </c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9"/>
      <c r="BG117" s="38"/>
      <c r="BH117" s="38"/>
      <c r="BI117" s="38"/>
      <c r="BJ117" s="38"/>
      <c r="BK117" s="38"/>
      <c r="BL117" s="38"/>
      <c r="BM117" s="38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 t="s">
        <v>148</v>
      </c>
      <c r="BX117" s="39"/>
      <c r="BY117" s="39"/>
      <c r="BZ117" s="39"/>
      <c r="CA117" s="39"/>
      <c r="CB117" s="40" t="s">
        <v>148</v>
      </c>
      <c r="CC117" s="20"/>
    </row>
    <row r="118" spans="1:81" s="8" customFormat="1" ht="18" customHeight="1" outlineLevel="1" x14ac:dyDescent="0.2">
      <c r="A118" s="12"/>
      <c r="B118" s="13">
        <v>14</v>
      </c>
      <c r="C118" s="9">
        <v>44278</v>
      </c>
      <c r="D118" s="10">
        <f t="shared" si="67"/>
        <v>16</v>
      </c>
      <c r="E118" s="38"/>
      <c r="F118" s="38"/>
      <c r="G118" s="38"/>
      <c r="H118" s="38" t="s">
        <v>147</v>
      </c>
      <c r="I118" s="38"/>
      <c r="J118" s="38" t="s">
        <v>147</v>
      </c>
      <c r="K118" s="38"/>
      <c r="L118" s="38" t="s">
        <v>147</v>
      </c>
      <c r="M118" s="38" t="s">
        <v>147</v>
      </c>
      <c r="N118" s="38" t="s">
        <v>147</v>
      </c>
      <c r="O118" s="38"/>
      <c r="P118" s="38" t="s">
        <v>147</v>
      </c>
      <c r="Q118" s="38" t="s">
        <v>147</v>
      </c>
      <c r="R118" s="38" t="s">
        <v>147</v>
      </c>
      <c r="S118" s="38"/>
      <c r="T118" s="38"/>
      <c r="U118" s="38" t="s">
        <v>147</v>
      </c>
      <c r="V118" s="38" t="s">
        <v>147</v>
      </c>
      <c r="W118" s="38"/>
      <c r="X118" s="38"/>
      <c r="Y118" s="38"/>
      <c r="Z118" s="38"/>
      <c r="AA118" s="38"/>
      <c r="AB118" s="38" t="s">
        <v>147</v>
      </c>
      <c r="AC118" s="38"/>
      <c r="AD118" s="38"/>
      <c r="AE118" s="38" t="s">
        <v>147</v>
      </c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 t="s">
        <v>147</v>
      </c>
      <c r="AQ118" s="38"/>
      <c r="AR118" s="38"/>
      <c r="AS118" s="38"/>
      <c r="AT118" s="38" t="s">
        <v>147</v>
      </c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9"/>
      <c r="BG118" s="38"/>
      <c r="BH118" s="38"/>
      <c r="BI118" s="38"/>
      <c r="BJ118" s="38"/>
      <c r="BK118" s="38"/>
      <c r="BL118" s="38"/>
      <c r="BM118" s="38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 t="s">
        <v>148</v>
      </c>
      <c r="BX118" s="39"/>
      <c r="BY118" s="39"/>
      <c r="BZ118" s="39"/>
      <c r="CA118" s="39"/>
      <c r="CB118" s="40" t="s">
        <v>148</v>
      </c>
      <c r="CC118" s="20"/>
    </row>
    <row r="119" spans="1:81" s="8" customFormat="1" ht="18" customHeight="1" outlineLevel="1" x14ac:dyDescent="0.2">
      <c r="A119" s="12"/>
      <c r="B119" s="13">
        <v>15</v>
      </c>
      <c r="C119" s="9">
        <v>44279</v>
      </c>
      <c r="D119" s="10">
        <f t="shared" si="67"/>
        <v>10</v>
      </c>
      <c r="E119" s="38"/>
      <c r="F119" s="38"/>
      <c r="G119" s="38"/>
      <c r="H119" s="38"/>
      <c r="I119" s="38"/>
      <c r="J119" s="38"/>
      <c r="K119" s="38"/>
      <c r="L119" s="38"/>
      <c r="M119" s="38" t="s">
        <v>147</v>
      </c>
      <c r="N119" s="38" t="s">
        <v>147</v>
      </c>
      <c r="O119" s="38"/>
      <c r="P119" s="38" t="s">
        <v>147</v>
      </c>
      <c r="Q119" s="38" t="s">
        <v>147</v>
      </c>
      <c r="R119" s="38" t="s">
        <v>147</v>
      </c>
      <c r="S119" s="38"/>
      <c r="T119" s="38"/>
      <c r="U119" s="38" t="s">
        <v>147</v>
      </c>
      <c r="V119" s="38" t="s">
        <v>148</v>
      </c>
      <c r="W119" s="38"/>
      <c r="X119" s="38"/>
      <c r="Y119" s="38"/>
      <c r="Z119" s="38"/>
      <c r="AA119" s="38"/>
      <c r="AB119" s="38" t="s">
        <v>147</v>
      </c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 t="s">
        <v>147</v>
      </c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9"/>
      <c r="BG119" s="38"/>
      <c r="BH119" s="38"/>
      <c r="BI119" s="38"/>
      <c r="BJ119" s="38"/>
      <c r="BK119" s="38"/>
      <c r="BL119" s="38"/>
      <c r="BM119" s="38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  <c r="CA119" s="39"/>
      <c r="CB119" s="40" t="s">
        <v>148</v>
      </c>
      <c r="CC119" s="20"/>
    </row>
    <row r="120" spans="1:81" s="8" customFormat="1" ht="18" customHeight="1" outlineLevel="1" x14ac:dyDescent="0.2">
      <c r="A120" s="12"/>
      <c r="B120" s="13">
        <v>16</v>
      </c>
      <c r="C120" s="9">
        <v>44280</v>
      </c>
      <c r="D120" s="10">
        <f t="shared" si="67"/>
        <v>9</v>
      </c>
      <c r="E120" s="38"/>
      <c r="F120" s="38"/>
      <c r="G120" s="38"/>
      <c r="H120" s="38"/>
      <c r="I120" s="38"/>
      <c r="J120" s="38"/>
      <c r="K120" s="38"/>
      <c r="L120" s="38"/>
      <c r="M120" s="38" t="s">
        <v>147</v>
      </c>
      <c r="N120" s="38"/>
      <c r="O120" s="38"/>
      <c r="P120" s="38"/>
      <c r="Q120" s="38" t="s">
        <v>147</v>
      </c>
      <c r="R120" s="38" t="s">
        <v>147</v>
      </c>
      <c r="S120" s="38"/>
      <c r="T120" s="38"/>
      <c r="U120" s="38"/>
      <c r="V120" s="38"/>
      <c r="W120" s="38"/>
      <c r="X120" s="38"/>
      <c r="Y120" s="38"/>
      <c r="Z120" s="38"/>
      <c r="AA120" s="38"/>
      <c r="AB120" s="38" t="s">
        <v>147</v>
      </c>
      <c r="AC120" s="38"/>
      <c r="AD120" s="38"/>
      <c r="AE120" s="38" t="s">
        <v>147</v>
      </c>
      <c r="AF120" s="38"/>
      <c r="AG120" s="38" t="s">
        <v>148</v>
      </c>
      <c r="AH120" s="38"/>
      <c r="AI120" s="38"/>
      <c r="AJ120" s="38"/>
      <c r="AK120" s="38"/>
      <c r="AL120" s="38"/>
      <c r="AM120" s="38"/>
      <c r="AN120" s="38"/>
      <c r="AO120" s="38"/>
      <c r="AP120" s="38" t="s">
        <v>147</v>
      </c>
      <c r="AQ120" s="38"/>
      <c r="AR120" s="38"/>
      <c r="AS120" s="38"/>
      <c r="AT120" s="38" t="s">
        <v>147</v>
      </c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9"/>
      <c r="BG120" s="38"/>
      <c r="BH120" s="38"/>
      <c r="BI120" s="38"/>
      <c r="BJ120" s="38"/>
      <c r="BK120" s="38"/>
      <c r="BL120" s="38"/>
      <c r="BM120" s="38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  <c r="CA120" s="39"/>
      <c r="CB120" s="40" t="s">
        <v>148</v>
      </c>
      <c r="CC120" s="20"/>
    </row>
    <row r="121" spans="1:81" s="8" customFormat="1" ht="18" customHeight="1" outlineLevel="1" x14ac:dyDescent="0.2">
      <c r="A121" s="12"/>
      <c r="B121" s="13">
        <v>17</v>
      </c>
      <c r="C121" s="9">
        <v>44281</v>
      </c>
      <c r="D121" s="10">
        <f t="shared" si="67"/>
        <v>11</v>
      </c>
      <c r="E121" s="38"/>
      <c r="F121" s="38"/>
      <c r="G121" s="38"/>
      <c r="H121" s="38"/>
      <c r="I121" s="38"/>
      <c r="J121" s="38" t="s">
        <v>147</v>
      </c>
      <c r="K121" s="38"/>
      <c r="L121" s="38" t="s">
        <v>147</v>
      </c>
      <c r="M121" s="38"/>
      <c r="N121" s="38" t="s">
        <v>147</v>
      </c>
      <c r="O121" s="38"/>
      <c r="P121" s="38" t="s">
        <v>147</v>
      </c>
      <c r="Q121" s="38" t="s">
        <v>147</v>
      </c>
      <c r="R121" s="38" t="s">
        <v>147</v>
      </c>
      <c r="S121" s="38"/>
      <c r="T121" s="38"/>
      <c r="U121" s="38"/>
      <c r="V121" s="38" t="s">
        <v>148</v>
      </c>
      <c r="W121" s="38"/>
      <c r="X121" s="38"/>
      <c r="Y121" s="38"/>
      <c r="Z121" s="38"/>
      <c r="AA121" s="38"/>
      <c r="AB121" s="38" t="s">
        <v>147</v>
      </c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 t="s">
        <v>147</v>
      </c>
      <c r="AQ121" s="38"/>
      <c r="AR121" s="38"/>
      <c r="AS121" s="38"/>
      <c r="AT121" s="38" t="s">
        <v>147</v>
      </c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9"/>
      <c r="BG121" s="38"/>
      <c r="BH121" s="38"/>
      <c r="BI121" s="38"/>
      <c r="BJ121" s="38"/>
      <c r="BK121" s="38"/>
      <c r="BL121" s="38"/>
      <c r="BM121" s="38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  <c r="CA121" s="39"/>
      <c r="CB121" s="40" t="s">
        <v>148</v>
      </c>
      <c r="CC121" s="20"/>
    </row>
    <row r="122" spans="1:81" s="8" customFormat="1" ht="18" customHeight="1" outlineLevel="1" x14ac:dyDescent="0.2">
      <c r="A122" s="12"/>
      <c r="B122" s="13">
        <v>18</v>
      </c>
      <c r="C122" s="9">
        <v>44284</v>
      </c>
      <c r="D122" s="10">
        <f t="shared" si="67"/>
        <v>8</v>
      </c>
      <c r="E122" s="38"/>
      <c r="F122" s="38"/>
      <c r="G122" s="38"/>
      <c r="H122" s="38"/>
      <c r="I122" s="38"/>
      <c r="J122" s="38"/>
      <c r="K122" s="38"/>
      <c r="L122" s="38"/>
      <c r="M122" s="38"/>
      <c r="N122" s="38" t="s">
        <v>147</v>
      </c>
      <c r="O122" s="38"/>
      <c r="P122" s="38"/>
      <c r="Q122" s="38"/>
      <c r="R122" s="38" t="s">
        <v>147</v>
      </c>
      <c r="S122" s="38"/>
      <c r="T122" s="38"/>
      <c r="U122" s="38"/>
      <c r="V122" s="38"/>
      <c r="W122" s="38"/>
      <c r="X122" s="38"/>
      <c r="Y122" s="38"/>
      <c r="Z122" s="38"/>
      <c r="AA122" s="38"/>
      <c r="AB122" s="38" t="s">
        <v>147</v>
      </c>
      <c r="AC122" s="38"/>
      <c r="AD122" s="38"/>
      <c r="AE122" s="38" t="s">
        <v>147</v>
      </c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 t="s">
        <v>147</v>
      </c>
      <c r="AQ122" s="38"/>
      <c r="AR122" s="38"/>
      <c r="AS122" s="38"/>
      <c r="AT122" s="38" t="s">
        <v>147</v>
      </c>
      <c r="AU122" s="38"/>
      <c r="AV122" s="38" t="s">
        <v>147</v>
      </c>
      <c r="AW122" s="38"/>
      <c r="AX122" s="38"/>
      <c r="AY122" s="38"/>
      <c r="AZ122" s="38"/>
      <c r="BA122" s="38"/>
      <c r="BB122" s="38"/>
      <c r="BC122" s="38"/>
      <c r="BD122" s="38"/>
      <c r="BE122" s="38"/>
      <c r="BF122" s="39"/>
      <c r="BG122" s="38"/>
      <c r="BH122" s="38"/>
      <c r="BI122" s="38"/>
      <c r="BJ122" s="38"/>
      <c r="BK122" s="38"/>
      <c r="BL122" s="38"/>
      <c r="BM122" s="38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  <c r="CA122" s="39"/>
      <c r="CB122" s="40" t="s">
        <v>148</v>
      </c>
      <c r="CC122" s="20"/>
    </row>
    <row r="123" spans="1:81" s="8" customFormat="1" ht="18" customHeight="1" outlineLevel="1" x14ac:dyDescent="0.2">
      <c r="A123" s="12"/>
      <c r="B123" s="13">
        <v>19</v>
      </c>
      <c r="C123" s="9">
        <v>44285</v>
      </c>
      <c r="D123" s="10">
        <f t="shared" si="67"/>
        <v>9</v>
      </c>
      <c r="E123" s="38"/>
      <c r="F123" s="38"/>
      <c r="G123" s="38" t="s">
        <v>147</v>
      </c>
      <c r="H123" s="38"/>
      <c r="I123" s="38"/>
      <c r="J123" s="38"/>
      <c r="K123" s="38"/>
      <c r="L123" s="38"/>
      <c r="M123" s="38" t="s">
        <v>147</v>
      </c>
      <c r="N123" s="38" t="s">
        <v>147</v>
      </c>
      <c r="O123" s="38"/>
      <c r="P123" s="38"/>
      <c r="Q123" s="38" t="s">
        <v>147</v>
      </c>
      <c r="R123" s="38" t="s">
        <v>147</v>
      </c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 t="s">
        <v>147</v>
      </c>
      <c r="AQ123" s="38"/>
      <c r="AR123" s="38"/>
      <c r="AS123" s="38"/>
      <c r="AT123" s="38"/>
      <c r="AU123" s="38"/>
      <c r="AV123" s="38" t="s">
        <v>148</v>
      </c>
      <c r="AW123" s="38"/>
      <c r="AX123" s="38"/>
      <c r="AY123" s="38"/>
      <c r="AZ123" s="38"/>
      <c r="BA123" s="38"/>
      <c r="BB123" s="38"/>
      <c r="BC123" s="38"/>
      <c r="BD123" s="38"/>
      <c r="BE123" s="38"/>
      <c r="BF123" s="39"/>
      <c r="BG123" s="38"/>
      <c r="BH123" s="38"/>
      <c r="BI123" s="38"/>
      <c r="BJ123" s="38"/>
      <c r="BK123" s="38"/>
      <c r="BL123" s="38"/>
      <c r="BM123" s="38" t="s">
        <v>148</v>
      </c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  <c r="CA123" s="39"/>
      <c r="CB123" s="40" t="s">
        <v>148</v>
      </c>
      <c r="CC123" s="20"/>
    </row>
    <row r="124" spans="1:81" s="8" customFormat="1" ht="18" customHeight="1" outlineLevel="1" thickBot="1" x14ac:dyDescent="0.25">
      <c r="A124" s="12"/>
      <c r="B124" s="13">
        <v>20</v>
      </c>
      <c r="C124" s="9">
        <v>44286</v>
      </c>
      <c r="D124" s="10">
        <f t="shared" si="67"/>
        <v>12</v>
      </c>
      <c r="E124" s="38"/>
      <c r="F124" s="38"/>
      <c r="G124" s="38"/>
      <c r="H124" s="38"/>
      <c r="I124" s="38"/>
      <c r="J124" s="38"/>
      <c r="K124" s="38"/>
      <c r="L124" s="38"/>
      <c r="M124" s="38" t="s">
        <v>147</v>
      </c>
      <c r="N124" s="38" t="s">
        <v>147</v>
      </c>
      <c r="O124" s="38"/>
      <c r="P124" s="38"/>
      <c r="Q124" s="38" t="s">
        <v>149</v>
      </c>
      <c r="R124" s="38" t="s">
        <v>147</v>
      </c>
      <c r="S124" s="38"/>
      <c r="T124" s="38"/>
      <c r="U124" s="38"/>
      <c r="V124" s="38"/>
      <c r="W124" s="38"/>
      <c r="X124" s="38"/>
      <c r="Y124" s="38"/>
      <c r="Z124" s="38"/>
      <c r="AA124" s="38"/>
      <c r="AB124" s="38" t="s">
        <v>147</v>
      </c>
      <c r="AC124" s="38"/>
      <c r="AD124" s="38"/>
      <c r="AE124" s="38"/>
      <c r="AF124" s="38"/>
      <c r="AG124" s="38" t="s">
        <v>149</v>
      </c>
      <c r="AH124" s="38"/>
      <c r="AI124" s="38"/>
      <c r="AJ124" s="38"/>
      <c r="AK124" s="38"/>
      <c r="AL124" s="38"/>
      <c r="AM124" s="38"/>
      <c r="AN124" s="38"/>
      <c r="AO124" s="38"/>
      <c r="AP124" s="38" t="s">
        <v>148</v>
      </c>
      <c r="AQ124" s="38"/>
      <c r="AR124" s="38"/>
      <c r="AS124" s="38"/>
      <c r="AT124" s="38" t="s">
        <v>147</v>
      </c>
      <c r="AU124" s="38"/>
      <c r="AV124" s="38" t="s">
        <v>148</v>
      </c>
      <c r="AW124" s="38"/>
      <c r="AX124" s="38"/>
      <c r="AY124" s="38"/>
      <c r="AZ124" s="38"/>
      <c r="BA124" s="38"/>
      <c r="BB124" s="38"/>
      <c r="BC124" s="38"/>
      <c r="BD124" s="38"/>
      <c r="BE124" s="38"/>
      <c r="BF124" s="39"/>
      <c r="BG124" s="38"/>
      <c r="BH124" s="38"/>
      <c r="BI124" s="38"/>
      <c r="BJ124" s="38"/>
      <c r="BK124" s="38"/>
      <c r="BL124" s="38" t="s">
        <v>148</v>
      </c>
      <c r="BM124" s="38" t="s">
        <v>148</v>
      </c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  <c r="BZ124" s="39"/>
      <c r="CA124" s="39"/>
      <c r="CB124" s="40" t="s">
        <v>148</v>
      </c>
      <c r="CC124" s="20"/>
    </row>
    <row r="125" spans="1:81" s="12" customFormat="1" ht="18" customHeight="1" thickBot="1" x14ac:dyDescent="0.25">
      <c r="A125" s="25" t="s">
        <v>5</v>
      </c>
      <c r="B125" s="162" t="s">
        <v>15</v>
      </c>
      <c r="C125" s="163"/>
      <c r="D125" s="15">
        <f t="shared" ref="D125:AI125" si="68">D13+D53+D33+D73+D88+D105</f>
        <v>1060</v>
      </c>
      <c r="E125" s="27">
        <f t="shared" si="68"/>
        <v>2.5</v>
      </c>
      <c r="F125" s="27">
        <f t="shared" si="68"/>
        <v>0</v>
      </c>
      <c r="G125" s="27">
        <f t="shared" si="68"/>
        <v>52.5</v>
      </c>
      <c r="H125" s="27">
        <f t="shared" si="68"/>
        <v>40.75</v>
      </c>
      <c r="I125" s="27">
        <f t="shared" si="68"/>
        <v>30</v>
      </c>
      <c r="J125" s="27">
        <f t="shared" si="68"/>
        <v>36.25</v>
      </c>
      <c r="K125" s="27">
        <f t="shared" si="68"/>
        <v>21.25</v>
      </c>
      <c r="L125" s="27">
        <f t="shared" si="68"/>
        <v>18</v>
      </c>
      <c r="M125" s="27">
        <f t="shared" si="68"/>
        <v>46</v>
      </c>
      <c r="N125" s="27">
        <f t="shared" si="68"/>
        <v>77.5</v>
      </c>
      <c r="O125" s="27">
        <f t="shared" si="68"/>
        <v>0</v>
      </c>
      <c r="P125" s="27">
        <f t="shared" si="68"/>
        <v>50</v>
      </c>
      <c r="Q125" s="27">
        <f t="shared" si="68"/>
        <v>60.75</v>
      </c>
      <c r="R125" s="27">
        <f t="shared" si="68"/>
        <v>125</v>
      </c>
      <c r="S125" s="27">
        <f t="shared" si="68"/>
        <v>0</v>
      </c>
      <c r="T125" s="27">
        <f t="shared" si="68"/>
        <v>0</v>
      </c>
      <c r="U125" s="27">
        <f t="shared" si="68"/>
        <v>34.5</v>
      </c>
      <c r="V125" s="27">
        <f t="shared" si="68"/>
        <v>63</v>
      </c>
      <c r="W125" s="27">
        <f t="shared" si="68"/>
        <v>13.5</v>
      </c>
      <c r="X125" s="27">
        <f t="shared" si="68"/>
        <v>12.5</v>
      </c>
      <c r="Y125" s="27">
        <f t="shared" si="68"/>
        <v>17.25</v>
      </c>
      <c r="Z125" s="27">
        <f t="shared" si="68"/>
        <v>0</v>
      </c>
      <c r="AA125" s="27">
        <f t="shared" si="68"/>
        <v>0</v>
      </c>
      <c r="AB125" s="27">
        <f t="shared" si="68"/>
        <v>73</v>
      </c>
      <c r="AC125" s="27">
        <f t="shared" si="68"/>
        <v>15.75</v>
      </c>
      <c r="AD125" s="27">
        <f t="shared" si="68"/>
        <v>9.5</v>
      </c>
      <c r="AE125" s="27">
        <f t="shared" si="68"/>
        <v>68.25</v>
      </c>
      <c r="AF125" s="27">
        <f t="shared" si="68"/>
        <v>0</v>
      </c>
      <c r="AG125" s="27">
        <f t="shared" si="68"/>
        <v>34.75</v>
      </c>
      <c r="AH125" s="27">
        <f t="shared" si="68"/>
        <v>38.25</v>
      </c>
      <c r="AI125" s="27">
        <f t="shared" si="68"/>
        <v>0</v>
      </c>
      <c r="AJ125" s="27">
        <f t="shared" ref="AJ125:BR125" si="69">AJ13+AJ53+AJ33+AJ73+AJ88+AJ105</f>
        <v>73.25</v>
      </c>
      <c r="AK125" s="27">
        <f t="shared" si="69"/>
        <v>5</v>
      </c>
      <c r="AL125" s="27">
        <f t="shared" si="69"/>
        <v>0</v>
      </c>
      <c r="AM125" s="27">
        <f t="shared" si="69"/>
        <v>14.25</v>
      </c>
      <c r="AN125" s="27">
        <f t="shared" si="69"/>
        <v>0</v>
      </c>
      <c r="AO125" s="27">
        <f t="shared" si="69"/>
        <v>2</v>
      </c>
      <c r="AP125" s="27">
        <f t="shared" si="69"/>
        <v>100.25</v>
      </c>
      <c r="AQ125" s="27">
        <f t="shared" si="69"/>
        <v>16.5</v>
      </c>
      <c r="AR125" s="27">
        <f t="shared" si="69"/>
        <v>77.5</v>
      </c>
      <c r="AS125" s="27">
        <f t="shared" si="69"/>
        <v>27</v>
      </c>
      <c r="AT125" s="27">
        <f t="shared" si="69"/>
        <v>67.5</v>
      </c>
      <c r="AU125" s="27">
        <f t="shared" si="69"/>
        <v>9.25</v>
      </c>
      <c r="AV125" s="27">
        <f t="shared" ref="AV125" si="70">AV13+AV53+AV33+AV73+AV88+AV105</f>
        <v>3.25</v>
      </c>
      <c r="AW125" s="27">
        <f t="shared" si="69"/>
        <v>7</v>
      </c>
      <c r="AX125" s="27">
        <f t="shared" si="69"/>
        <v>0</v>
      </c>
      <c r="AY125" s="27">
        <f t="shared" si="69"/>
        <v>0</v>
      </c>
      <c r="AZ125" s="27">
        <f t="shared" si="69"/>
        <v>0</v>
      </c>
      <c r="BA125" s="27">
        <f t="shared" si="69"/>
        <v>0</v>
      </c>
      <c r="BB125" s="27">
        <f t="shared" si="69"/>
        <v>0</v>
      </c>
      <c r="BC125" s="27">
        <f t="shared" si="69"/>
        <v>0</v>
      </c>
      <c r="BD125" s="27">
        <f t="shared" si="69"/>
        <v>2</v>
      </c>
      <c r="BE125" s="27">
        <f t="shared" si="69"/>
        <v>0</v>
      </c>
      <c r="BF125" s="27">
        <f t="shared" si="69"/>
        <v>0</v>
      </c>
      <c r="BG125" s="27">
        <f t="shared" si="69"/>
        <v>0</v>
      </c>
      <c r="BH125" s="27">
        <f t="shared" si="69"/>
        <v>18</v>
      </c>
      <c r="BI125" s="27">
        <f t="shared" si="69"/>
        <v>1</v>
      </c>
      <c r="BJ125" s="27">
        <f t="shared" si="69"/>
        <v>0</v>
      </c>
      <c r="BK125" s="27">
        <f t="shared" si="69"/>
        <v>0</v>
      </c>
      <c r="BL125" s="27">
        <f t="shared" ref="BL125" si="71">BL13+BL53+BL33+BL73+BL88+BL105</f>
        <v>1</v>
      </c>
      <c r="BM125" s="27">
        <f>BM13+BM53+BM33+BM73+BM88+BM105</f>
        <v>2</v>
      </c>
      <c r="BN125" s="27">
        <f t="shared" si="69"/>
        <v>3</v>
      </c>
      <c r="BO125" s="27">
        <f t="shared" si="69"/>
        <v>3</v>
      </c>
      <c r="BP125" s="27">
        <f t="shared" si="69"/>
        <v>3</v>
      </c>
      <c r="BQ125" s="27">
        <f t="shared" si="69"/>
        <v>0</v>
      </c>
      <c r="BR125" s="27">
        <f t="shared" si="69"/>
        <v>1</v>
      </c>
      <c r="BS125" s="27">
        <f t="shared" ref="BS125:CB125" si="72">BS13+BS53+BS33+BS73+BS88+BS105</f>
        <v>9</v>
      </c>
      <c r="BT125" s="27">
        <f t="shared" si="72"/>
        <v>0</v>
      </c>
      <c r="BU125" s="27">
        <f t="shared" si="72"/>
        <v>0</v>
      </c>
      <c r="BV125" s="27">
        <f t="shared" si="72"/>
        <v>0</v>
      </c>
      <c r="BW125" s="27">
        <f t="shared" si="72"/>
        <v>40</v>
      </c>
      <c r="BX125" s="27">
        <f t="shared" si="72"/>
        <v>0</v>
      </c>
      <c r="BY125" s="27">
        <f t="shared" si="72"/>
        <v>0</v>
      </c>
      <c r="BZ125" s="27">
        <f t="shared" si="72"/>
        <v>0</v>
      </c>
      <c r="CA125" s="27">
        <f t="shared" si="72"/>
        <v>0</v>
      </c>
      <c r="CB125" s="28">
        <f t="shared" si="72"/>
        <v>106</v>
      </c>
    </row>
    <row r="130" spans="3:3" x14ac:dyDescent="0.2">
      <c r="C130" s="108"/>
    </row>
  </sheetData>
  <mergeCells count="29">
    <mergeCell ref="BJ3:CB3"/>
    <mergeCell ref="BH3:BI3"/>
    <mergeCell ref="B53:C53"/>
    <mergeCell ref="B13:C13"/>
    <mergeCell ref="B33:C33"/>
    <mergeCell ref="B9:D9"/>
    <mergeCell ref="B12:C12"/>
    <mergeCell ref="B6:C6"/>
    <mergeCell ref="B5:D5"/>
    <mergeCell ref="AS3:AW3"/>
    <mergeCell ref="B7:D7"/>
    <mergeCell ref="B8:D8"/>
    <mergeCell ref="E3:L3"/>
    <mergeCell ref="AG3:AR3"/>
    <mergeCell ref="BD3:BE3"/>
    <mergeCell ref="T3:U3"/>
    <mergeCell ref="B125:C125"/>
    <mergeCell ref="B105:C105"/>
    <mergeCell ref="B88:C88"/>
    <mergeCell ref="B73:C73"/>
    <mergeCell ref="B11:D11"/>
    <mergeCell ref="V3:AF3"/>
    <mergeCell ref="M3:S3"/>
    <mergeCell ref="AX3:BC3"/>
    <mergeCell ref="B10:D10"/>
    <mergeCell ref="B1:D1"/>
    <mergeCell ref="B3:B4"/>
    <mergeCell ref="C3:C4"/>
    <mergeCell ref="D3:D4"/>
  </mergeCells>
  <phoneticPr fontId="37"/>
  <dataValidations count="4">
    <dataValidation imeMode="hiragana" allowBlank="1" showInputMessage="1" showErrorMessage="1" sqref="B3:C3 CB88 CB73 CA105:CB105 BN105:BV105 E53:AU53 BF105 A4:XFD6 AW53:CB53" xr:uid="{00000000-0002-0000-0000-000000000000}"/>
    <dataValidation imeMode="off" allowBlank="1" showInputMessage="1" showErrorMessage="1" sqref="BW1:BZ2 BW105:BZ105 BW125:BZ65520 BM53 V3:AH3 BD1:BD3 D1:M3 BF1:BH3 BI1:BO2 T3 N1:BE2 D6:D65520 AV53 E126:BO65520 E125:BE125 E105:BE105 E5:CB13 E33:CB33 E88:CA88 E73:CA73 BG105:BM105 BG125:BM125" xr:uid="{00000000-0002-0000-0000-000001000000}"/>
    <dataValidation imeMode="halfAlpha" allowBlank="1" showInputMessage="1" showErrorMessage="1" sqref="C34:C52 C54:C72 C14:C32 C74:C87 C89:C104 C106:C124" xr:uid="{00000000-0002-0000-0000-000002000000}"/>
    <dataValidation type="list" allowBlank="1" showInputMessage="1" sqref="E106:CB124 E89:CB104 E74:CB87 E54:CB72 E34:CB52 E14:CB32" xr:uid="{00000000-0002-0000-0000-000003000000}">
      <formula1>"〇,◎,☆,△"</formula1>
    </dataValidation>
  </dataValidations>
  <pageMargins left="0.19685039370078741" right="0" top="0" bottom="0" header="0.51181102362204722" footer="0.51181102362204722"/>
  <pageSetup paperSize="9" scale="60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O58"/>
  <sheetViews>
    <sheetView tabSelected="1" workbookViewId="0">
      <pane ySplit="11" topLeftCell="A15" activePane="bottomLeft" state="frozen"/>
      <selection pane="bottomLeft" activeCell="B11" sqref="B11:C11"/>
    </sheetView>
  </sheetViews>
  <sheetFormatPr defaultColWidth="9" defaultRowHeight="13.2" x14ac:dyDescent="0.2"/>
  <cols>
    <col min="1" max="1" width="3.33203125" style="30" customWidth="1"/>
    <col min="2" max="2" width="34.33203125" style="30" bestFit="1" customWidth="1"/>
    <col min="3" max="3" width="4.44140625" style="43" bestFit="1" customWidth="1"/>
    <col min="4" max="34" width="2.6640625" style="32" customWidth="1"/>
    <col min="35" max="40" width="2.6640625" style="32" hidden="1" customWidth="1"/>
    <col min="41" max="41" width="2.6640625" style="32" customWidth="1"/>
    <col min="42" max="16384" width="9" style="30"/>
  </cols>
  <sheetData>
    <row r="1" spans="1:41" ht="13.8" thickBot="1" x14ac:dyDescent="0.25">
      <c r="B1" s="37">
        <f ca="1">TODAY()</f>
        <v>44518</v>
      </c>
      <c r="C1" s="32" t="s">
        <v>30</v>
      </c>
    </row>
    <row r="2" spans="1:41" s="47" customFormat="1" ht="15" thickBot="1" x14ac:dyDescent="0.25">
      <c r="B2" s="192" t="s">
        <v>157</v>
      </c>
      <c r="C2" s="193"/>
      <c r="D2" s="68">
        <f t="shared" ref="D2:AO2" si="0">IF(D$11="","",HLOOKUP(D$11,出席表,3,0))</f>
        <v>137</v>
      </c>
      <c r="E2" s="68">
        <f>IF(E$11="","",HLOOKUP(E$11,出席表,3,0))</f>
        <v>113.25</v>
      </c>
      <c r="F2" s="68">
        <f t="shared" ref="F2" si="1">IF(F$11="","",HLOOKUP(F$11,出席表,3,0))</f>
        <v>107.5</v>
      </c>
      <c r="G2" s="68">
        <f t="shared" ref="G2:N2" si="2">IF(G$11="","",HLOOKUP(G$11,出席表,3,0))</f>
        <v>80.25</v>
      </c>
      <c r="H2" s="69">
        <f>IF(H$11="","",HLOOKUP(H$11,出席表,3,0))</f>
        <v>88.5</v>
      </c>
      <c r="I2" s="68">
        <f>IF(I$11="","",HLOOKUP(I$11,出席表,3,0))</f>
        <v>75</v>
      </c>
      <c r="J2" s="68">
        <f t="shared" si="2"/>
        <v>93.25</v>
      </c>
      <c r="K2" s="68">
        <f>IF(K$11="","",HLOOKUP(K$11,出席表,3,0))</f>
        <v>87.5</v>
      </c>
      <c r="L2" s="68">
        <f>IF(L$11="","",HLOOKUP(L$11,出席表,3,0))</f>
        <v>70</v>
      </c>
      <c r="M2" s="68">
        <f>IF(M$11="","",HLOOKUP(M$11,出席表,3,0))</f>
        <v>73.75</v>
      </c>
      <c r="N2" s="68">
        <f t="shared" si="2"/>
        <v>64.5</v>
      </c>
      <c r="O2" s="68">
        <f>IF(O$11="","",HLOOKUP(O$11,出席表,3,0))</f>
        <v>75</v>
      </c>
      <c r="P2" s="68">
        <f>IF(P$11="","",HLOOKUP(P$11,出席表,3,0))</f>
        <v>94</v>
      </c>
      <c r="Q2" s="68">
        <f>IF(Q$11="","",HLOOKUP(Q$11,出席表,3,0))</f>
        <v>51.75</v>
      </c>
      <c r="R2" s="68">
        <f t="shared" ref="R2:W2" si="3">IF(R$11="","",HLOOKUP(R$11,出席表,3,0))</f>
        <v>59.25</v>
      </c>
      <c r="S2" s="68">
        <f t="shared" si="3"/>
        <v>46.25</v>
      </c>
      <c r="T2" s="68">
        <f>IF(T$11="","",HLOOKUP(T$11,出席表,3,0))</f>
        <v>58.5</v>
      </c>
      <c r="U2" s="68">
        <f>IF(U$11="","",HLOOKUP(U$11,出席表,3,0))</f>
        <v>58.75</v>
      </c>
      <c r="V2" s="68">
        <f t="shared" si="3"/>
        <v>38</v>
      </c>
      <c r="W2" s="68">
        <f t="shared" si="3"/>
        <v>44</v>
      </c>
      <c r="X2" s="68">
        <f t="shared" si="0"/>
        <v>60.25</v>
      </c>
      <c r="Y2" s="68">
        <f>IF(Y$11="","",HLOOKUP(Y$11,出席表,3,0))</f>
        <v>53</v>
      </c>
      <c r="Z2" s="68">
        <f>IF(Z$11="","",HLOOKUP(Z$11,出席表,3,0))</f>
        <v>35.5</v>
      </c>
      <c r="AA2" s="68">
        <f>IF(AA$11="","",HLOOKUP(AA$11,出席表,3,0))</f>
        <v>24.25</v>
      </c>
      <c r="AB2" s="68">
        <f>IF(AB$11="","",HLOOKUP(AB$11,出席表,3,0))</f>
        <v>21.75</v>
      </c>
      <c r="AC2" s="68">
        <f>IF(AC$11="","",HLOOKUP(AC$11,出席表,3,0))</f>
        <v>19.25</v>
      </c>
      <c r="AD2" s="68">
        <f t="shared" si="0"/>
        <v>20.5</v>
      </c>
      <c r="AE2" s="68">
        <f>IF(AE$11="","",HLOOKUP(AE$11,出席表,3,0))</f>
        <v>51.5</v>
      </c>
      <c r="AF2" s="68">
        <f>IF(AF$11="","",HLOOKUP(AF$11,出席表,3,0))</f>
        <v>57.5</v>
      </c>
      <c r="AG2" s="68">
        <f>IF(AG$11="","",HLOOKUP(AG$11,出席表,3,0))</f>
        <v>7</v>
      </c>
      <c r="AH2" s="68" t="str">
        <f t="shared" si="0"/>
        <v/>
      </c>
      <c r="AI2" s="68" t="str">
        <f t="shared" si="0"/>
        <v/>
      </c>
      <c r="AJ2" s="68" t="str">
        <f t="shared" si="0"/>
        <v/>
      </c>
      <c r="AK2" s="68" t="str">
        <f t="shared" si="0"/>
        <v/>
      </c>
      <c r="AL2" s="68" t="str">
        <f t="shared" si="0"/>
        <v/>
      </c>
      <c r="AM2" s="68" t="str">
        <f t="shared" si="0"/>
        <v/>
      </c>
      <c r="AN2" s="68" t="str">
        <f t="shared" si="0"/>
        <v/>
      </c>
      <c r="AO2" s="70" t="str">
        <f t="shared" si="0"/>
        <v/>
      </c>
    </row>
    <row r="3" spans="1:41" x14ac:dyDescent="0.2">
      <c r="B3" s="194" t="s">
        <v>68</v>
      </c>
      <c r="C3" s="195"/>
      <c r="D3" s="34" t="str">
        <f t="shared" ref="D3:AO3" si="4">IF(D$11="","",HLOOKUP(D$11,出席表,4,0))</f>
        <v>▲</v>
      </c>
      <c r="E3" s="34" t="str">
        <f>IF(E$11="","",HLOOKUP(E$11,出席表,4,0))</f>
        <v>▲</v>
      </c>
      <c r="F3" s="34" t="str">
        <f t="shared" ref="F3:R3" si="5">IF(F$11="","",HLOOKUP(F$11,出席表,4,0))</f>
        <v>▲</v>
      </c>
      <c r="G3" s="34" t="str">
        <f t="shared" si="5"/>
        <v>▲</v>
      </c>
      <c r="H3" s="35" t="str">
        <f>IF(H$11="","",HLOOKUP(H$11,出席表,4,0))</f>
        <v>▲</v>
      </c>
      <c r="I3" s="34" t="str">
        <f>IF(I$11="","",HLOOKUP(I$11,出席表,4,0))</f>
        <v>▲</v>
      </c>
      <c r="J3" s="34" t="str">
        <f t="shared" si="5"/>
        <v>▲</v>
      </c>
      <c r="K3" s="35" t="str">
        <f>IF(K$11="","",HLOOKUP(K$11,出席表,4,0))</f>
        <v>▲</v>
      </c>
      <c r="L3" s="35" t="str">
        <f>IF(L$11="","",HLOOKUP(L$11,出席表,4,0))</f>
        <v>▲</v>
      </c>
      <c r="M3" s="34" t="str">
        <f>IF(M$11="","",HLOOKUP(M$11,出席表,4,0))</f>
        <v>▲</v>
      </c>
      <c r="N3" s="34" t="str">
        <f t="shared" si="5"/>
        <v>▲</v>
      </c>
      <c r="O3" s="34" t="str">
        <f>IF(O$11="","",HLOOKUP(O$11,出席表,4,0))</f>
        <v>▲</v>
      </c>
      <c r="P3" s="34" t="str">
        <f>IF(P$11="","",HLOOKUP(P$11,出席表,4,0))</f>
        <v>▲</v>
      </c>
      <c r="Q3" s="34" t="str">
        <f>IF(Q$11="","",HLOOKUP(Q$11,出席表,4,0))</f>
        <v>▲</v>
      </c>
      <c r="R3" s="34" t="str">
        <f t="shared" si="5"/>
        <v>▲</v>
      </c>
      <c r="S3" s="34">
        <f t="shared" ref="S3:V3" si="6">IF(S$11="","",HLOOKUP(S$11,出席表,4,0))</f>
        <v>3.75</v>
      </c>
      <c r="T3" s="34" t="str">
        <f>IF(T$11="","",HLOOKUP(T$11,出席表,4,0))</f>
        <v>▲</v>
      </c>
      <c r="U3" s="34" t="str">
        <f>IF(U$11="","",HLOOKUP(U$11,出席表,4,0))</f>
        <v>▲</v>
      </c>
      <c r="V3" s="34">
        <f t="shared" si="6"/>
        <v>12</v>
      </c>
      <c r="W3" s="34">
        <f t="shared" ref="W3:AF3" si="7">IF(W$11="","",HLOOKUP(W$11,出席表,4,0))</f>
        <v>6</v>
      </c>
      <c r="X3" s="34" t="str">
        <f t="shared" si="7"/>
        <v>▲</v>
      </c>
      <c r="Y3" s="34" t="str">
        <f>IF(Y$11="","",HLOOKUP(Y$11,出席表,4,0))</f>
        <v>▲</v>
      </c>
      <c r="Z3" s="34">
        <f t="shared" si="7"/>
        <v>14.5</v>
      </c>
      <c r="AA3" s="34" t="str">
        <f>IF(AA$11="","",HLOOKUP(AA$11,出席表,4,0))</f>
        <v/>
      </c>
      <c r="AB3" s="34" t="str">
        <f t="shared" si="7"/>
        <v/>
      </c>
      <c r="AC3" s="34" t="str">
        <f t="shared" si="7"/>
        <v/>
      </c>
      <c r="AD3" s="34" t="str">
        <f t="shared" si="7"/>
        <v/>
      </c>
      <c r="AE3" s="34" t="str">
        <f>IF(AE$11="","",HLOOKUP(AE$11,出席表,4,0))</f>
        <v>▲</v>
      </c>
      <c r="AF3" s="34" t="str">
        <f t="shared" si="7"/>
        <v>▲</v>
      </c>
      <c r="AG3" s="34"/>
      <c r="AH3" s="34" t="str">
        <f t="shared" si="4"/>
        <v/>
      </c>
      <c r="AI3" s="34" t="str">
        <f t="shared" si="4"/>
        <v/>
      </c>
      <c r="AJ3" s="34" t="str">
        <f t="shared" si="4"/>
        <v/>
      </c>
      <c r="AK3" s="34" t="str">
        <f t="shared" si="4"/>
        <v/>
      </c>
      <c r="AL3" s="34" t="str">
        <f t="shared" si="4"/>
        <v/>
      </c>
      <c r="AM3" s="34" t="str">
        <f t="shared" si="4"/>
        <v/>
      </c>
      <c r="AN3" s="34" t="str">
        <f t="shared" si="4"/>
        <v/>
      </c>
      <c r="AO3" s="71" t="str">
        <f t="shared" si="4"/>
        <v/>
      </c>
    </row>
    <row r="4" spans="1:41" x14ac:dyDescent="0.2">
      <c r="B4" s="196" t="s">
        <v>162</v>
      </c>
      <c r="C4" s="197"/>
      <c r="D4" s="33" t="str">
        <f t="shared" ref="D4:AO4" si="8">IF(D$11="","",HLOOKUP(D$11,出席表,5,0))</f>
        <v>■</v>
      </c>
      <c r="E4" s="33" t="str">
        <f>IF(E$11="","",HLOOKUP(E$11,出席表,5,0))</f>
        <v>■</v>
      </c>
      <c r="F4" s="33" t="str">
        <f t="shared" ref="F4:R4" si="9">IF(F$11="","",HLOOKUP(F$11,出席表,5,0))</f>
        <v>■</v>
      </c>
      <c r="G4" s="33" t="str">
        <f t="shared" si="9"/>
        <v>■</v>
      </c>
      <c r="H4" s="36" t="str">
        <f>IF(H$11="","",HLOOKUP(H$11,出席表,5,0))</f>
        <v>■</v>
      </c>
      <c r="I4" s="33">
        <f>IF(I$11="","",HLOOKUP(I$11,出席表,5,0))</f>
        <v>5</v>
      </c>
      <c r="J4" s="33" t="str">
        <f t="shared" si="9"/>
        <v>■</v>
      </c>
      <c r="K4" s="36" t="str">
        <f>IF(K$11="","",HLOOKUP(K$11,出席表,5,0))</f>
        <v>■</v>
      </c>
      <c r="L4" s="36">
        <f>IF(L$11="","",HLOOKUP(L$11,出席表,5,0))</f>
        <v>10</v>
      </c>
      <c r="M4" s="33">
        <f>IF(M$11="","",HLOOKUP(M$11,出席表,5,0))</f>
        <v>6.25</v>
      </c>
      <c r="N4" s="33">
        <f t="shared" si="9"/>
        <v>15.5</v>
      </c>
      <c r="O4" s="33">
        <f>IF(O$11="","",HLOOKUP(O$11,出席表,5,0))</f>
        <v>5</v>
      </c>
      <c r="P4" s="33" t="str">
        <f>IF(P$11="","",HLOOKUP(P$11,出席表,5,0))</f>
        <v>■</v>
      </c>
      <c r="Q4" s="33">
        <f>IF(Q$11="","",HLOOKUP(Q$11,出席表,5,0))</f>
        <v>28.25</v>
      </c>
      <c r="R4" s="33">
        <f t="shared" si="9"/>
        <v>20.75</v>
      </c>
      <c r="S4" s="33" t="str">
        <f t="shared" ref="S4:V4" si="10">IF(S$11="","",HLOOKUP(S$11,出席表,5,0))</f>
        <v/>
      </c>
      <c r="T4" s="33">
        <f>IF(T$11="","",HLOOKUP(T$11,出席表,5,0))</f>
        <v>21.5</v>
      </c>
      <c r="U4" s="33">
        <f>IF(U$11="","",HLOOKUP(U$11,出席表,5,0))</f>
        <v>21.25</v>
      </c>
      <c r="V4" s="33" t="str">
        <f t="shared" si="10"/>
        <v/>
      </c>
      <c r="W4" s="33" t="str">
        <f t="shared" ref="W4:AF4" si="11">IF(W$11="","",HLOOKUP(W$11,出席表,5,0))</f>
        <v/>
      </c>
      <c r="X4" s="33">
        <f t="shared" si="11"/>
        <v>19.75</v>
      </c>
      <c r="Y4" s="33">
        <f>IF(Y$11="","",HLOOKUP(Y$11,出席表,5,0))</f>
        <v>27</v>
      </c>
      <c r="Z4" s="33" t="str">
        <f t="shared" si="11"/>
        <v/>
      </c>
      <c r="AA4" s="33" t="str">
        <f>IF(AA$11="","",HLOOKUP(AA$11,出席表,5,0))</f>
        <v/>
      </c>
      <c r="AB4" s="33" t="str">
        <f t="shared" si="11"/>
        <v/>
      </c>
      <c r="AC4" s="33" t="str">
        <f t="shared" si="11"/>
        <v/>
      </c>
      <c r="AD4" s="33" t="str">
        <f t="shared" si="11"/>
        <v/>
      </c>
      <c r="AE4" s="33">
        <f>IF(AE$11="","",HLOOKUP(AE$11,出席表,5,0))</f>
        <v>28.5</v>
      </c>
      <c r="AF4" s="33">
        <f t="shared" si="11"/>
        <v>22.5</v>
      </c>
      <c r="AG4" s="33"/>
      <c r="AH4" s="33" t="str">
        <f t="shared" si="8"/>
        <v/>
      </c>
      <c r="AI4" s="33" t="str">
        <f t="shared" si="8"/>
        <v/>
      </c>
      <c r="AJ4" s="33" t="str">
        <f t="shared" si="8"/>
        <v/>
      </c>
      <c r="AK4" s="33" t="str">
        <f t="shared" si="8"/>
        <v/>
      </c>
      <c r="AL4" s="33" t="str">
        <f t="shared" si="8"/>
        <v/>
      </c>
      <c r="AM4" s="33" t="str">
        <f t="shared" si="8"/>
        <v/>
      </c>
      <c r="AN4" s="33" t="str">
        <f t="shared" si="8"/>
        <v/>
      </c>
      <c r="AO4" s="72" t="str">
        <f t="shared" si="8"/>
        <v/>
      </c>
    </row>
    <row r="5" spans="1:41" x14ac:dyDescent="0.2">
      <c r="B5" s="198" t="s">
        <v>156</v>
      </c>
      <c r="C5" s="197"/>
      <c r="D5" s="33" t="str">
        <f t="shared" ref="D5:AO5" si="12">IF(D$11="","",HLOOKUP(D$11,出席表,6,0))</f>
        <v>●</v>
      </c>
      <c r="E5" s="33" t="str">
        <f>IF(E$11="","",HLOOKUP(E$11,出席表,6,0))</f>
        <v>●</v>
      </c>
      <c r="F5" s="33" t="str">
        <f t="shared" ref="F5:R5" si="13">IF(F$11="","",HLOOKUP(F$11,出席表,6,0))</f>
        <v>●</v>
      </c>
      <c r="G5" s="33">
        <f t="shared" si="13"/>
        <v>9.75</v>
      </c>
      <c r="H5" s="36">
        <f>IF(H$11="","",HLOOKUP(H$11,出席表,6,0))</f>
        <v>1.5</v>
      </c>
      <c r="I5" s="33" t="str">
        <f>IF(I$11="","",HLOOKUP(I$11,出席表,6,0))</f>
        <v/>
      </c>
      <c r="J5" s="33" t="str">
        <f t="shared" si="13"/>
        <v>●</v>
      </c>
      <c r="K5" s="36">
        <f>IF(K$11="","",HLOOKUP(K$11,出席表,6,0))</f>
        <v>2.5</v>
      </c>
      <c r="L5" s="36" t="str">
        <f>IF(L$11="","",HLOOKUP(L$11,出席表,6,0))</f>
        <v/>
      </c>
      <c r="M5" s="33" t="str">
        <f>IF(M$11="","",HLOOKUP(M$11,出席表,6,0))</f>
        <v/>
      </c>
      <c r="N5" s="33" t="str">
        <f t="shared" si="13"/>
        <v/>
      </c>
      <c r="O5" s="33" t="str">
        <f>IF(O$11="","",HLOOKUP(O$11,出席表,6,0))</f>
        <v/>
      </c>
      <c r="P5" s="33" t="str">
        <f>IF(P$11="","",HLOOKUP(P$11,出席表,6,0))</f>
        <v>●</v>
      </c>
      <c r="Q5" s="33" t="str">
        <f>IF(Q$11="","",HLOOKUP(Q$11,出席表,6,0))</f>
        <v/>
      </c>
      <c r="R5" s="33" t="str">
        <f t="shared" si="13"/>
        <v/>
      </c>
      <c r="S5" s="33" t="str">
        <f t="shared" ref="S5:V5" si="14">IF(S$11="","",HLOOKUP(S$11,出席表,6,0))</f>
        <v/>
      </c>
      <c r="T5" s="33" t="str">
        <f>IF(T$11="","",HLOOKUP(T$11,出席表,6,0))</f>
        <v/>
      </c>
      <c r="U5" s="33" t="str">
        <f>IF(U$11="","",HLOOKUP(U$11,出席表,6,0))</f>
        <v/>
      </c>
      <c r="V5" s="33" t="str">
        <f t="shared" si="14"/>
        <v/>
      </c>
      <c r="W5" s="33" t="str">
        <f t="shared" ref="W5:AF5" si="15">IF(W$11="","",HLOOKUP(W$11,出席表,6,0))</f>
        <v/>
      </c>
      <c r="X5" s="33" t="str">
        <f t="shared" si="15"/>
        <v/>
      </c>
      <c r="Y5" s="33" t="str">
        <f>IF(Y$11="","",HLOOKUP(Y$11,出席表,6,0))</f>
        <v/>
      </c>
      <c r="Z5" s="33" t="str">
        <f t="shared" si="15"/>
        <v/>
      </c>
      <c r="AA5" s="33" t="str">
        <f>IF(AA$11="","",HLOOKUP(AA$11,出席表,6,0))</f>
        <v/>
      </c>
      <c r="AB5" s="33" t="str">
        <f t="shared" si="15"/>
        <v/>
      </c>
      <c r="AC5" s="33" t="str">
        <f t="shared" si="15"/>
        <v/>
      </c>
      <c r="AD5" s="33" t="str">
        <f t="shared" si="15"/>
        <v/>
      </c>
      <c r="AE5" s="33" t="str">
        <f>IF(AE$11="","",HLOOKUP(AE$11,出席表,6,0))</f>
        <v/>
      </c>
      <c r="AF5" s="33" t="str">
        <f t="shared" si="15"/>
        <v/>
      </c>
      <c r="AG5" s="33"/>
      <c r="AH5" s="33" t="str">
        <f t="shared" si="12"/>
        <v/>
      </c>
      <c r="AI5" s="33" t="str">
        <f t="shared" si="12"/>
        <v/>
      </c>
      <c r="AJ5" s="33" t="str">
        <f t="shared" si="12"/>
        <v/>
      </c>
      <c r="AK5" s="33" t="str">
        <f t="shared" si="12"/>
        <v/>
      </c>
      <c r="AL5" s="33" t="str">
        <f t="shared" si="12"/>
        <v/>
      </c>
      <c r="AM5" s="33" t="str">
        <f t="shared" si="12"/>
        <v/>
      </c>
      <c r="AN5" s="33" t="str">
        <f t="shared" si="12"/>
        <v/>
      </c>
      <c r="AO5" s="72" t="str">
        <f t="shared" si="12"/>
        <v/>
      </c>
    </row>
    <row r="6" spans="1:41" x14ac:dyDescent="0.2">
      <c r="B6" s="199" t="s">
        <v>53</v>
      </c>
      <c r="C6" s="197"/>
      <c r="D6" s="33" t="str">
        <f t="shared" ref="D6:AO6" si="16">IF(D$11="","",HLOOKUP(D$11,出席表,7,0))</f>
        <v>☆</v>
      </c>
      <c r="E6" s="33" t="str">
        <f>IF(E$11="","",HLOOKUP(E$11,出席表,7,0))</f>
        <v>☆</v>
      </c>
      <c r="F6" s="33" t="str">
        <f t="shared" ref="F6:R6" si="17">IF(F$11="","",HLOOKUP(F$11,出席表,7,0))</f>
        <v>☆</v>
      </c>
      <c r="G6" s="33" t="str">
        <f t="shared" si="17"/>
        <v/>
      </c>
      <c r="H6" s="36" t="str">
        <f>IF(H$11="","",HLOOKUP(H$11,出席表,7,0))</f>
        <v/>
      </c>
      <c r="I6" s="33" t="str">
        <f>IF(I$11="","",HLOOKUP(I$11,出席表,7,0))</f>
        <v/>
      </c>
      <c r="J6" s="33">
        <f t="shared" si="17"/>
        <v>6.75</v>
      </c>
      <c r="K6" s="36" t="str">
        <f>IF(K$11="","",HLOOKUP(K$11,出席表,7,0))</f>
        <v/>
      </c>
      <c r="L6" s="36" t="str">
        <f>IF(L$11="","",HLOOKUP(L$11,出席表,7,0))</f>
        <v/>
      </c>
      <c r="M6" s="33" t="str">
        <f>IF(M$11="","",HLOOKUP(M$11,出席表,7,0))</f>
        <v/>
      </c>
      <c r="N6" s="33" t="str">
        <f t="shared" si="17"/>
        <v/>
      </c>
      <c r="O6" s="33" t="str">
        <f>IF(O$11="","",HLOOKUP(O$11,出席表,7,0))</f>
        <v/>
      </c>
      <c r="P6" s="33">
        <f>IF(P$11="","",HLOOKUP(P$11,出席表,7,0))</f>
        <v>6</v>
      </c>
      <c r="Q6" s="33" t="str">
        <f>IF(Q$11="","",HLOOKUP(Q$11,出席表,7,0))</f>
        <v/>
      </c>
      <c r="R6" s="33" t="str">
        <f t="shared" si="17"/>
        <v/>
      </c>
      <c r="S6" s="33" t="str">
        <f t="shared" ref="S6:V6" si="18">IF(S$11="","",HLOOKUP(S$11,出席表,7,0))</f>
        <v/>
      </c>
      <c r="T6" s="33" t="str">
        <f>IF(T$11="","",HLOOKUP(T$11,出席表,7,0))</f>
        <v/>
      </c>
      <c r="U6" s="33" t="str">
        <f>IF(U$11="","",HLOOKUP(U$11,出席表,7,0))</f>
        <v/>
      </c>
      <c r="V6" s="33" t="str">
        <f t="shared" si="18"/>
        <v/>
      </c>
      <c r="W6" s="33" t="str">
        <f t="shared" ref="W6:AF6" si="19">IF(W$11="","",HLOOKUP(W$11,出席表,7,0))</f>
        <v/>
      </c>
      <c r="X6" s="33" t="str">
        <f t="shared" si="19"/>
        <v/>
      </c>
      <c r="Y6" s="33" t="str">
        <f>IF(Y$11="","",HLOOKUP(Y$11,出席表,7,0))</f>
        <v/>
      </c>
      <c r="Z6" s="33" t="str">
        <f t="shared" si="19"/>
        <v/>
      </c>
      <c r="AA6" s="33" t="str">
        <f>IF(AA$11="","",HLOOKUP(AA$11,出席表,7,0))</f>
        <v/>
      </c>
      <c r="AB6" s="33" t="str">
        <f t="shared" si="19"/>
        <v/>
      </c>
      <c r="AC6" s="33" t="str">
        <f t="shared" si="19"/>
        <v/>
      </c>
      <c r="AD6" s="33" t="str">
        <f t="shared" si="19"/>
        <v/>
      </c>
      <c r="AE6" s="33" t="str">
        <f>IF(AE$11="","",HLOOKUP(AE$11,出席表,7,0))</f>
        <v/>
      </c>
      <c r="AF6" s="33" t="str">
        <f t="shared" si="19"/>
        <v/>
      </c>
      <c r="AG6" s="33"/>
      <c r="AH6" s="33" t="str">
        <f t="shared" si="16"/>
        <v/>
      </c>
      <c r="AI6" s="33" t="str">
        <f t="shared" si="16"/>
        <v/>
      </c>
      <c r="AJ6" s="33" t="str">
        <f t="shared" si="16"/>
        <v/>
      </c>
      <c r="AK6" s="33" t="str">
        <f t="shared" si="16"/>
        <v/>
      </c>
      <c r="AL6" s="33" t="str">
        <f t="shared" si="16"/>
        <v/>
      </c>
      <c r="AM6" s="33" t="str">
        <f t="shared" si="16"/>
        <v/>
      </c>
      <c r="AN6" s="33" t="str">
        <f t="shared" si="16"/>
        <v/>
      </c>
      <c r="AO6" s="72" t="str">
        <f t="shared" si="16"/>
        <v/>
      </c>
    </row>
    <row r="7" spans="1:41" ht="13.8" thickBot="1" x14ac:dyDescent="0.25">
      <c r="B7" s="202" t="s">
        <v>173</v>
      </c>
      <c r="C7" s="203"/>
      <c r="D7" s="135" t="str">
        <f t="shared" ref="D7:AO7" si="20">IF(D$11="","",HLOOKUP(D$11,出席表,8,0))</f>
        <v>◇</v>
      </c>
      <c r="E7" s="135">
        <f>IF(E$11="","",HLOOKUP(E$11,出席表,8,0))</f>
        <v>6.75</v>
      </c>
      <c r="F7" s="135">
        <f t="shared" si="20"/>
        <v>12.5</v>
      </c>
      <c r="G7" s="135" t="str">
        <f t="shared" si="20"/>
        <v/>
      </c>
      <c r="H7" s="136" t="str">
        <f t="shared" ref="H7:O7" si="21">IF(H$11="","",HLOOKUP(H$11,出席表,8,0))</f>
        <v/>
      </c>
      <c r="I7" s="135" t="str">
        <f>IF(I$11="","",HLOOKUP(I$11,出席表,8,0))</f>
        <v/>
      </c>
      <c r="J7" s="135" t="str">
        <f t="shared" si="21"/>
        <v/>
      </c>
      <c r="K7" s="136" t="str">
        <f>IF(K$11="","",HLOOKUP(K$11,出席表,8,0))</f>
        <v/>
      </c>
      <c r="L7" s="136" t="str">
        <f t="shared" si="21"/>
        <v/>
      </c>
      <c r="M7" s="135" t="str">
        <f>IF(M$11="","",HLOOKUP(M$11,出席表,8,0))</f>
        <v/>
      </c>
      <c r="N7" s="135" t="str">
        <f t="shared" si="21"/>
        <v/>
      </c>
      <c r="O7" s="135" t="str">
        <f t="shared" si="21"/>
        <v/>
      </c>
      <c r="P7" s="135" t="str">
        <f>IF(P$11="","",HLOOKUP(P$11,出席表,8,0))</f>
        <v/>
      </c>
      <c r="Q7" s="135" t="str">
        <f>IF(Q$11="","",HLOOKUP(Q$11,出席表,8,0))</f>
        <v/>
      </c>
      <c r="R7" s="135" t="str">
        <f t="shared" si="20"/>
        <v/>
      </c>
      <c r="S7" s="135" t="str">
        <f t="shared" si="20"/>
        <v/>
      </c>
      <c r="T7" s="135" t="str">
        <f>IF(T$11="","",HLOOKUP(T$11,出席表,8,0))</f>
        <v/>
      </c>
      <c r="U7" s="135" t="str">
        <f>IF(U$11="","",HLOOKUP(U$11,出席表,8,0))</f>
        <v/>
      </c>
      <c r="V7" s="135" t="str">
        <f t="shared" si="20"/>
        <v/>
      </c>
      <c r="W7" s="135" t="str">
        <f>IF(W$11="","",HLOOKUP(W$11,出席表,8,0))</f>
        <v/>
      </c>
      <c r="X7" s="135" t="str">
        <f t="shared" si="20"/>
        <v/>
      </c>
      <c r="Y7" s="135" t="str">
        <f>IF(Y$11="","",HLOOKUP(Y$11,出席表,8,0))</f>
        <v/>
      </c>
      <c r="Z7" s="135" t="str">
        <f t="shared" ref="Z7:AF7" si="22">IF(Z$11="","",HLOOKUP(Z$11,出席表,8,0))</f>
        <v/>
      </c>
      <c r="AA7" s="135" t="str">
        <f>IF(AA$11="","",HLOOKUP(AA$11,出席表,8,0))</f>
        <v/>
      </c>
      <c r="AB7" s="135" t="str">
        <f t="shared" si="22"/>
        <v/>
      </c>
      <c r="AC7" s="135" t="str">
        <f t="shared" si="22"/>
        <v/>
      </c>
      <c r="AD7" s="135" t="str">
        <f t="shared" si="22"/>
        <v/>
      </c>
      <c r="AE7" s="135" t="str">
        <f>IF(AE$11="","",HLOOKUP(AE$11,出席表,8,0))</f>
        <v/>
      </c>
      <c r="AF7" s="135" t="str">
        <f t="shared" si="22"/>
        <v/>
      </c>
      <c r="AG7" s="135" t="str">
        <f t="shared" si="20"/>
        <v/>
      </c>
      <c r="AH7" s="135" t="str">
        <f t="shared" si="20"/>
        <v/>
      </c>
      <c r="AI7" s="135" t="str">
        <f t="shared" si="20"/>
        <v/>
      </c>
      <c r="AJ7" s="135" t="str">
        <f t="shared" si="20"/>
        <v/>
      </c>
      <c r="AK7" s="135" t="str">
        <f t="shared" si="20"/>
        <v/>
      </c>
      <c r="AL7" s="135" t="str">
        <f t="shared" si="20"/>
        <v/>
      </c>
      <c r="AM7" s="135" t="str">
        <f t="shared" si="20"/>
        <v/>
      </c>
      <c r="AN7" s="135" t="str">
        <f t="shared" si="20"/>
        <v/>
      </c>
      <c r="AO7" s="137" t="str">
        <f t="shared" si="20"/>
        <v/>
      </c>
    </row>
    <row r="8" spans="1:41" x14ac:dyDescent="0.2">
      <c r="B8" s="204" t="s">
        <v>184</v>
      </c>
      <c r="C8" s="205"/>
      <c r="D8" s="132">
        <f>C8+1</f>
        <v>1</v>
      </c>
      <c r="E8" s="132">
        <v>2</v>
      </c>
      <c r="F8" s="132">
        <v>3</v>
      </c>
      <c r="G8" s="132">
        <v>4</v>
      </c>
      <c r="H8" s="132">
        <v>5</v>
      </c>
      <c r="I8" s="132">
        <v>6</v>
      </c>
      <c r="J8" s="132">
        <v>7</v>
      </c>
      <c r="K8" s="132">
        <v>8</v>
      </c>
      <c r="L8" s="132">
        <v>9</v>
      </c>
      <c r="M8" s="132">
        <v>10</v>
      </c>
      <c r="N8" s="133">
        <v>11</v>
      </c>
      <c r="O8" s="133">
        <v>12</v>
      </c>
      <c r="P8" s="133">
        <v>14</v>
      </c>
      <c r="Q8" s="133">
        <v>13</v>
      </c>
      <c r="R8" s="133">
        <v>15</v>
      </c>
      <c r="S8" s="133">
        <v>16</v>
      </c>
      <c r="T8" s="133">
        <v>18</v>
      </c>
      <c r="U8" s="133">
        <v>17</v>
      </c>
      <c r="V8" s="133">
        <v>19</v>
      </c>
      <c r="W8" s="133">
        <v>20</v>
      </c>
      <c r="X8" s="133">
        <v>21</v>
      </c>
      <c r="Y8" s="133">
        <v>22</v>
      </c>
      <c r="Z8" s="133">
        <v>23</v>
      </c>
      <c r="AA8" s="133">
        <v>24</v>
      </c>
      <c r="AB8" s="133">
        <v>25</v>
      </c>
      <c r="AC8" s="133">
        <v>26</v>
      </c>
      <c r="AD8" s="133">
        <v>27</v>
      </c>
      <c r="AE8" s="133">
        <v>28</v>
      </c>
      <c r="AF8" s="133">
        <v>29</v>
      </c>
      <c r="AG8" s="133">
        <v>30</v>
      </c>
      <c r="AH8" s="133"/>
      <c r="AI8" s="133"/>
      <c r="AJ8" s="133"/>
      <c r="AK8" s="133"/>
      <c r="AL8" s="133"/>
      <c r="AM8" s="133"/>
      <c r="AN8" s="133"/>
      <c r="AO8" s="134"/>
    </row>
    <row r="9" spans="1:41" x14ac:dyDescent="0.2">
      <c r="B9" s="206" t="s">
        <v>183</v>
      </c>
      <c r="C9" s="207"/>
      <c r="D9" s="138" t="s">
        <v>189</v>
      </c>
      <c r="E9" s="127" t="s">
        <v>188</v>
      </c>
      <c r="F9" s="127" t="s">
        <v>188</v>
      </c>
      <c r="G9" s="127" t="s">
        <v>190</v>
      </c>
      <c r="H9" s="127" t="s">
        <v>190</v>
      </c>
      <c r="I9" s="127" t="s">
        <v>190</v>
      </c>
      <c r="J9" s="127" t="s">
        <v>191</v>
      </c>
      <c r="K9" s="127" t="s">
        <v>191</v>
      </c>
      <c r="L9" s="127" t="s">
        <v>191</v>
      </c>
      <c r="M9" s="127" t="s">
        <v>191</v>
      </c>
      <c r="N9" s="127"/>
      <c r="O9" s="127"/>
      <c r="P9" s="127"/>
      <c r="Q9" s="128"/>
      <c r="R9" s="127"/>
      <c r="S9" s="128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8"/>
      <c r="AI9" s="128"/>
      <c r="AJ9" s="127"/>
      <c r="AK9" s="127"/>
      <c r="AL9" s="127"/>
      <c r="AM9" s="127"/>
      <c r="AN9" s="128"/>
      <c r="AO9" s="129"/>
    </row>
    <row r="10" spans="1:41" ht="13.8" thickBot="1" x14ac:dyDescent="0.25">
      <c r="B10" s="200" t="s">
        <v>167</v>
      </c>
      <c r="C10" s="201"/>
      <c r="D10" s="123">
        <f t="shared" ref="D10:AO10" si="23">IF(D$11="","",HLOOKUP(D$11,出席表,2,0))</f>
        <v>125</v>
      </c>
      <c r="E10" s="124">
        <f>IF(E$11="","",HLOOKUP(E$11,出席表,2,0))</f>
        <v>100.25</v>
      </c>
      <c r="F10" s="124">
        <f t="shared" ref="F10:N10" si="24">IF(F$11="","",HLOOKUP(F$11,出席表,2,0))</f>
        <v>77.5</v>
      </c>
      <c r="G10" s="124">
        <f t="shared" ref="G10:L10" si="25">IF(G$11="","",HLOOKUP(G$11,出席表,2,0))</f>
        <v>73.25</v>
      </c>
      <c r="H10" s="125">
        <f t="shared" si="25"/>
        <v>77.5</v>
      </c>
      <c r="I10" s="124">
        <f>IF(I$11="","",HLOOKUP(I$11,出席表,2,0))</f>
        <v>73</v>
      </c>
      <c r="J10" s="124">
        <f t="shared" si="25"/>
        <v>68.25</v>
      </c>
      <c r="K10" s="124">
        <f>IF(K$11="","",HLOOKUP(K$11,出席表,2,0))</f>
        <v>67.5</v>
      </c>
      <c r="L10" s="124">
        <f t="shared" si="25"/>
        <v>63</v>
      </c>
      <c r="M10" s="124">
        <f>IF(M$11="","",HLOOKUP(M$11,出席表,2,0))</f>
        <v>60.75</v>
      </c>
      <c r="N10" s="124">
        <f t="shared" si="24"/>
        <v>52.5</v>
      </c>
      <c r="O10" s="124">
        <f>IF(O$11="","",HLOOKUP(O$11,出席表,2,0))</f>
        <v>50</v>
      </c>
      <c r="P10" s="124">
        <f>IF(P$11="","",HLOOKUP(P$11,出席表,2,0))</f>
        <v>46</v>
      </c>
      <c r="Q10" s="123">
        <f>IF(Q$11="","",HLOOKUP(Q$11,出席表,2,0))</f>
        <v>40.75</v>
      </c>
      <c r="R10" s="124">
        <f t="shared" ref="R10:W10" si="26">IF(R$11="","",HLOOKUP(R$11,出席表,2,0))</f>
        <v>38.25</v>
      </c>
      <c r="S10" s="123">
        <f t="shared" si="26"/>
        <v>36.25</v>
      </c>
      <c r="T10" s="124">
        <f>IF(T$11="","",HLOOKUP(T$11,出席表,2,0))</f>
        <v>34.5</v>
      </c>
      <c r="U10" s="124">
        <f>IF(U$11="","",HLOOKUP(U$11,出席表,2,0))</f>
        <v>34.75</v>
      </c>
      <c r="V10" s="124">
        <f t="shared" si="26"/>
        <v>30</v>
      </c>
      <c r="W10" s="124">
        <f t="shared" si="26"/>
        <v>27</v>
      </c>
      <c r="X10" s="124">
        <f t="shared" si="23"/>
        <v>21.25</v>
      </c>
      <c r="Y10" s="124">
        <f>IF(Y$11="","",HLOOKUP(Y$11,出席表,2,0))</f>
        <v>18</v>
      </c>
      <c r="Z10" s="124">
        <f>IF(Z$11="","",HLOOKUP(Z$11,出席表,2,0))</f>
        <v>16.5</v>
      </c>
      <c r="AA10" s="124">
        <f>IF(AA$11="","",HLOOKUP(AA$11,出席表,2,0))</f>
        <v>17.25</v>
      </c>
      <c r="AB10" s="124">
        <f>IF(AB$11="","",HLOOKUP(AB$11,出席表,2,0))</f>
        <v>15.75</v>
      </c>
      <c r="AC10" s="124">
        <f t="shared" si="23"/>
        <v>14.25</v>
      </c>
      <c r="AD10" s="124">
        <f t="shared" si="23"/>
        <v>13.5</v>
      </c>
      <c r="AE10" s="124">
        <f>IF(AE$11="","",HLOOKUP(AE$11,出席表,2,0))</f>
        <v>12.5</v>
      </c>
      <c r="AF10" s="124">
        <f>IF(AF$11="","",HLOOKUP(AF$11,出席表,2,0))</f>
        <v>9.5</v>
      </c>
      <c r="AG10" s="124">
        <f>IF(AG$11="","",HLOOKUP(AG$11,出席表,2,0))</f>
        <v>7</v>
      </c>
      <c r="AH10" s="123" t="str">
        <f t="shared" si="23"/>
        <v/>
      </c>
      <c r="AI10" s="123" t="str">
        <f t="shared" si="23"/>
        <v/>
      </c>
      <c r="AJ10" s="124" t="str">
        <f t="shared" si="23"/>
        <v/>
      </c>
      <c r="AK10" s="124" t="str">
        <f t="shared" si="23"/>
        <v/>
      </c>
      <c r="AL10" s="124" t="str">
        <f t="shared" si="23"/>
        <v/>
      </c>
      <c r="AM10" s="124" t="str">
        <f t="shared" si="23"/>
        <v/>
      </c>
      <c r="AN10" s="123" t="str">
        <f t="shared" si="23"/>
        <v/>
      </c>
      <c r="AO10" s="126" t="str">
        <f t="shared" si="23"/>
        <v/>
      </c>
    </row>
    <row r="11" spans="1:41" s="31" customFormat="1" ht="108.6" customHeight="1" thickTop="1" thickBot="1" x14ac:dyDescent="0.25">
      <c r="B11" s="190" t="s">
        <v>29</v>
      </c>
      <c r="C11" s="191"/>
      <c r="D11" s="48" t="s">
        <v>57</v>
      </c>
      <c r="E11" s="45" t="s">
        <v>112</v>
      </c>
      <c r="F11" s="45" t="s">
        <v>122</v>
      </c>
      <c r="G11" s="45" t="s">
        <v>117</v>
      </c>
      <c r="H11" s="44" t="s">
        <v>118</v>
      </c>
      <c r="I11" s="45" t="s">
        <v>163</v>
      </c>
      <c r="J11" s="45" t="s">
        <v>121</v>
      </c>
      <c r="K11" s="45" t="s">
        <v>110</v>
      </c>
      <c r="L11" s="45" t="s">
        <v>103</v>
      </c>
      <c r="M11" s="45" t="s">
        <v>22</v>
      </c>
      <c r="N11" s="45" t="s">
        <v>55</v>
      </c>
      <c r="O11" s="45" t="s">
        <v>58</v>
      </c>
      <c r="P11" s="45" t="s">
        <v>24</v>
      </c>
      <c r="Q11" s="48" t="s">
        <v>16</v>
      </c>
      <c r="R11" s="45" t="s">
        <v>127</v>
      </c>
      <c r="S11" s="48" t="s">
        <v>23</v>
      </c>
      <c r="T11" s="45" t="s">
        <v>120</v>
      </c>
      <c r="U11" s="45" t="s">
        <v>123</v>
      </c>
      <c r="V11" s="45" t="s">
        <v>42</v>
      </c>
      <c r="W11" s="45" t="s">
        <v>114</v>
      </c>
      <c r="X11" s="45" t="s">
        <v>124</v>
      </c>
      <c r="Y11" s="45" t="s">
        <v>76</v>
      </c>
      <c r="Z11" s="45" t="s">
        <v>125</v>
      </c>
      <c r="AA11" s="45" t="s">
        <v>62</v>
      </c>
      <c r="AB11" s="45" t="s">
        <v>107</v>
      </c>
      <c r="AC11" s="45" t="s">
        <v>132</v>
      </c>
      <c r="AD11" s="45" t="s">
        <v>74</v>
      </c>
      <c r="AE11" s="45" t="s">
        <v>73</v>
      </c>
      <c r="AF11" s="45" t="s">
        <v>119</v>
      </c>
      <c r="AG11" s="45" t="s">
        <v>158</v>
      </c>
      <c r="AH11" s="48"/>
      <c r="AI11" s="48"/>
      <c r="AJ11" s="45"/>
      <c r="AK11" s="45"/>
      <c r="AL11" s="45"/>
      <c r="AM11" s="45"/>
      <c r="AN11" s="48"/>
      <c r="AO11" s="73"/>
    </row>
    <row r="12" spans="1:41" x14ac:dyDescent="0.2">
      <c r="B12" s="90" t="s">
        <v>94</v>
      </c>
      <c r="C12" s="49">
        <f t="shared" ref="C12:C58" si="27">SUM(COUNTA(D12:AO12))</f>
        <v>2</v>
      </c>
      <c r="D12" s="51"/>
      <c r="E12" s="50"/>
      <c r="F12" s="50"/>
      <c r="G12" s="50"/>
      <c r="H12" s="50"/>
      <c r="I12" s="50" t="s">
        <v>154</v>
      </c>
      <c r="J12" s="50"/>
      <c r="K12" s="50"/>
      <c r="L12" s="50"/>
      <c r="M12" s="50"/>
      <c r="N12" s="50"/>
      <c r="O12" s="50"/>
      <c r="P12" s="50"/>
      <c r="Q12" s="51"/>
      <c r="R12" s="50"/>
      <c r="S12" s="51"/>
      <c r="T12" s="50"/>
      <c r="U12" s="50" t="s">
        <v>154</v>
      </c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1"/>
      <c r="AI12" s="51"/>
      <c r="AJ12" s="50"/>
      <c r="AK12" s="50"/>
      <c r="AL12" s="50"/>
      <c r="AM12" s="50"/>
      <c r="AN12" s="51"/>
      <c r="AO12" s="74"/>
    </row>
    <row r="13" spans="1:41" ht="32.4" x14ac:dyDescent="0.2">
      <c r="B13" s="130" t="s">
        <v>93</v>
      </c>
      <c r="C13" s="49">
        <f t="shared" si="27"/>
        <v>3</v>
      </c>
      <c r="D13" s="51"/>
      <c r="E13" s="111" t="s">
        <v>170</v>
      </c>
      <c r="F13" s="111" t="s">
        <v>199</v>
      </c>
      <c r="G13" s="50"/>
      <c r="H13" s="50"/>
      <c r="I13" s="50"/>
      <c r="J13" s="50"/>
      <c r="K13" s="50" t="s">
        <v>191</v>
      </c>
      <c r="L13" s="50"/>
      <c r="M13" s="50"/>
      <c r="N13" s="50"/>
      <c r="O13" s="50"/>
      <c r="P13" s="50"/>
      <c r="Q13" s="91"/>
      <c r="R13" s="50"/>
      <c r="S13" s="51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1"/>
      <c r="AI13" s="51"/>
      <c r="AJ13" s="50"/>
      <c r="AK13" s="50"/>
      <c r="AL13" s="50"/>
      <c r="AM13" s="50"/>
      <c r="AN13" s="51"/>
      <c r="AO13" s="74"/>
    </row>
    <row r="14" spans="1:41" ht="26.4" x14ac:dyDescent="0.2">
      <c r="A14" s="142">
        <v>44486</v>
      </c>
      <c r="B14" s="143" t="s">
        <v>206</v>
      </c>
      <c r="C14" s="144">
        <f>SUM(COUNTA(D14:AO14))</f>
        <v>1</v>
      </c>
      <c r="D14" s="98"/>
      <c r="E14" s="145"/>
      <c r="F14" s="145"/>
      <c r="G14" s="96"/>
      <c r="H14" s="145" t="s">
        <v>207</v>
      </c>
      <c r="I14" s="50"/>
      <c r="J14" s="50"/>
      <c r="K14" s="50"/>
      <c r="L14" s="50"/>
      <c r="M14" s="50"/>
      <c r="N14" s="50"/>
      <c r="O14" s="50"/>
      <c r="P14" s="50"/>
      <c r="Q14" s="91"/>
      <c r="R14" s="50"/>
      <c r="S14" s="51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1"/>
      <c r="AI14" s="51"/>
      <c r="AJ14" s="50"/>
      <c r="AK14" s="50"/>
      <c r="AL14" s="50"/>
      <c r="AM14" s="50"/>
      <c r="AN14" s="51"/>
      <c r="AO14" s="74"/>
    </row>
    <row r="15" spans="1:41" ht="36.6" customHeight="1" x14ac:dyDescent="0.2">
      <c r="B15" s="131" t="s">
        <v>180</v>
      </c>
      <c r="C15" s="49">
        <f>SUM(COUNTA(D15:AO15))</f>
        <v>1</v>
      </c>
      <c r="D15" s="91" t="s">
        <v>178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1"/>
      <c r="R15" s="50"/>
      <c r="S15" s="51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1"/>
      <c r="AI15" s="51"/>
      <c r="AJ15" s="50"/>
      <c r="AK15" s="50"/>
      <c r="AL15" s="50"/>
      <c r="AM15" s="50"/>
      <c r="AN15" s="51"/>
      <c r="AO15" s="74"/>
    </row>
    <row r="16" spans="1:41" ht="32.4" x14ac:dyDescent="0.2">
      <c r="A16" s="142">
        <v>44519</v>
      </c>
      <c r="B16" s="208" t="s">
        <v>210</v>
      </c>
      <c r="C16" s="144">
        <f>SUM(COUNTA(D16:AO16))</f>
        <v>1</v>
      </c>
      <c r="D16" s="98"/>
      <c r="E16" s="145"/>
      <c r="F16" s="145"/>
      <c r="G16" s="96"/>
      <c r="H16" s="50"/>
      <c r="I16" s="50"/>
      <c r="J16" s="145" t="s">
        <v>211</v>
      </c>
      <c r="K16" s="50"/>
      <c r="L16" s="50"/>
      <c r="M16" s="50"/>
      <c r="N16" s="50"/>
      <c r="O16" s="50"/>
      <c r="P16" s="50"/>
      <c r="Q16" s="91"/>
      <c r="R16" s="50"/>
      <c r="S16" s="51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1"/>
      <c r="AI16" s="51"/>
      <c r="AJ16" s="50"/>
      <c r="AK16" s="50"/>
      <c r="AL16" s="50"/>
      <c r="AM16" s="50"/>
      <c r="AN16" s="51"/>
      <c r="AO16" s="74"/>
    </row>
    <row r="17" spans="2:41" ht="36.6" customHeight="1" x14ac:dyDescent="0.2">
      <c r="B17" s="131" t="s">
        <v>181</v>
      </c>
      <c r="C17" s="49">
        <f>SUM(COUNTA(D17:AO17))</f>
        <v>5</v>
      </c>
      <c r="D17" s="91"/>
      <c r="E17" s="50"/>
      <c r="F17" s="50"/>
      <c r="G17" s="50"/>
      <c r="H17" s="50"/>
      <c r="I17" s="50"/>
      <c r="J17" s="111" t="s">
        <v>201</v>
      </c>
      <c r="K17" s="50"/>
      <c r="L17" s="50"/>
      <c r="M17" s="111" t="s">
        <v>196</v>
      </c>
      <c r="N17" s="111" t="s">
        <v>200</v>
      </c>
      <c r="O17" s="50"/>
      <c r="P17" s="111" t="s">
        <v>193</v>
      </c>
      <c r="Q17" s="51"/>
      <c r="R17" s="50"/>
      <c r="S17" s="51"/>
      <c r="T17" s="50"/>
      <c r="U17" s="50"/>
      <c r="V17" s="50"/>
      <c r="W17" s="50"/>
      <c r="X17" s="50"/>
      <c r="Y17" s="111" t="s">
        <v>200</v>
      </c>
      <c r="Z17" s="50"/>
      <c r="AA17" s="50"/>
      <c r="AB17" s="50"/>
      <c r="AC17" s="50"/>
      <c r="AD17" s="50"/>
      <c r="AE17" s="50"/>
      <c r="AF17" s="50"/>
      <c r="AG17" s="50"/>
      <c r="AH17" s="51"/>
      <c r="AI17" s="51"/>
      <c r="AJ17" s="50"/>
      <c r="AK17" s="50"/>
      <c r="AL17" s="50"/>
      <c r="AM17" s="50"/>
      <c r="AN17" s="51"/>
      <c r="AO17" s="74"/>
    </row>
    <row r="18" spans="2:41" ht="26.4" x14ac:dyDescent="0.2">
      <c r="B18" s="131" t="s">
        <v>182</v>
      </c>
      <c r="C18" s="49">
        <f>SUM(COUNTA(D18:AO18))</f>
        <v>5</v>
      </c>
      <c r="D18" s="91" t="s">
        <v>179</v>
      </c>
      <c r="E18" s="50"/>
      <c r="F18" s="50"/>
      <c r="G18" s="50"/>
      <c r="H18" s="50"/>
      <c r="I18" s="111" t="s">
        <v>192</v>
      </c>
      <c r="J18" s="50" t="s">
        <v>195</v>
      </c>
      <c r="K18" s="50"/>
      <c r="L18" s="50" t="s">
        <v>154</v>
      </c>
      <c r="M18" s="50"/>
      <c r="N18" s="50"/>
      <c r="O18" s="50"/>
      <c r="P18" s="50" t="s">
        <v>194</v>
      </c>
      <c r="Q18" s="51"/>
      <c r="R18" s="50"/>
      <c r="S18" s="51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1"/>
      <c r="AI18" s="51"/>
      <c r="AJ18" s="50"/>
      <c r="AK18" s="50"/>
      <c r="AL18" s="50"/>
      <c r="AM18" s="50"/>
      <c r="AN18" s="51"/>
      <c r="AO18" s="74"/>
    </row>
    <row r="19" spans="2:41" ht="26.4" x14ac:dyDescent="0.2">
      <c r="B19" s="141" t="s">
        <v>204</v>
      </c>
      <c r="C19" s="49">
        <f t="shared" ref="C19:C21" si="28">SUM(COUNTA(D19:AO19))</f>
        <v>1</v>
      </c>
      <c r="D19" s="91"/>
      <c r="E19" s="50"/>
      <c r="F19" s="50"/>
      <c r="G19" s="50"/>
      <c r="H19" s="96" t="s">
        <v>195</v>
      </c>
      <c r="I19" s="111"/>
      <c r="J19" s="50"/>
      <c r="K19" s="50"/>
      <c r="L19" s="50"/>
      <c r="M19" s="50"/>
      <c r="N19" s="50"/>
      <c r="O19" s="50"/>
      <c r="P19" s="50"/>
      <c r="Q19" s="51"/>
      <c r="R19" s="50"/>
      <c r="S19" s="51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1"/>
      <c r="AI19" s="51"/>
      <c r="AJ19" s="50"/>
      <c r="AK19" s="50"/>
      <c r="AL19" s="50"/>
      <c r="AM19" s="50"/>
      <c r="AN19" s="51"/>
      <c r="AO19" s="74"/>
    </row>
    <row r="20" spans="2:41" ht="26.4" x14ac:dyDescent="0.2">
      <c r="B20" s="147" t="s">
        <v>209</v>
      </c>
      <c r="C20" s="49">
        <f t="shared" ref="C20" si="29">SUM(COUNTA(D20:AO20))</f>
        <v>1</v>
      </c>
      <c r="D20" s="91"/>
      <c r="E20" s="50"/>
      <c r="F20" s="50"/>
      <c r="G20" s="50"/>
      <c r="H20" s="111"/>
      <c r="I20" s="111"/>
      <c r="J20" s="50"/>
      <c r="K20" s="96" t="s">
        <v>195</v>
      </c>
      <c r="L20" s="50"/>
      <c r="M20" s="50"/>
      <c r="N20" s="50"/>
      <c r="O20" s="50"/>
      <c r="P20" s="50"/>
      <c r="Q20" s="51"/>
      <c r="R20" s="50"/>
      <c r="S20" s="51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1"/>
      <c r="AI20" s="51"/>
      <c r="AJ20" s="50"/>
      <c r="AK20" s="50"/>
      <c r="AL20" s="50"/>
      <c r="AM20" s="50"/>
      <c r="AN20" s="51"/>
      <c r="AO20" s="74"/>
    </row>
    <row r="21" spans="2:41" ht="26.4" x14ac:dyDescent="0.2">
      <c r="B21" s="141" t="s">
        <v>205</v>
      </c>
      <c r="C21" s="49">
        <f t="shared" si="28"/>
        <v>1</v>
      </c>
      <c r="D21" s="91"/>
      <c r="E21" s="50"/>
      <c r="F21" s="50"/>
      <c r="G21" s="50"/>
      <c r="H21" s="50"/>
      <c r="I21" s="111"/>
      <c r="J21" s="50"/>
      <c r="K21" s="50"/>
      <c r="L21" s="50"/>
      <c r="M21" s="50"/>
      <c r="N21" s="50"/>
      <c r="O21" s="96" t="s">
        <v>154</v>
      </c>
      <c r="P21" s="50"/>
      <c r="Q21" s="51"/>
      <c r="R21" s="50"/>
      <c r="S21" s="51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1"/>
      <c r="AI21" s="51"/>
      <c r="AJ21" s="50"/>
      <c r="AK21" s="50"/>
      <c r="AL21" s="50"/>
      <c r="AM21" s="50"/>
      <c r="AN21" s="51"/>
      <c r="AO21" s="74"/>
    </row>
    <row r="22" spans="2:41" ht="27" customHeight="1" x14ac:dyDescent="0.2">
      <c r="B22" s="95" t="s">
        <v>98</v>
      </c>
      <c r="C22" s="49">
        <f t="shared" si="27"/>
        <v>6</v>
      </c>
      <c r="D22" s="91"/>
      <c r="E22" s="50" t="s">
        <v>153</v>
      </c>
      <c r="F22" s="50"/>
      <c r="G22" s="50" t="s">
        <v>154</v>
      </c>
      <c r="H22" s="50"/>
      <c r="I22" s="111" t="s">
        <v>192</v>
      </c>
      <c r="J22" s="50" t="s">
        <v>154</v>
      </c>
      <c r="K22" s="50"/>
      <c r="L22" s="50"/>
      <c r="M22" s="50"/>
      <c r="N22" s="50"/>
      <c r="O22" s="50"/>
      <c r="P22" s="96"/>
      <c r="Q22" s="91"/>
      <c r="R22" s="50"/>
      <c r="S22" s="51"/>
      <c r="T22" s="50" t="s">
        <v>154</v>
      </c>
      <c r="U22" s="50"/>
      <c r="V22" s="96"/>
      <c r="W22" s="50"/>
      <c r="X22" s="50"/>
      <c r="Y22" s="50"/>
      <c r="Z22" s="50"/>
      <c r="AA22" s="50"/>
      <c r="AB22" s="50"/>
      <c r="AC22" s="50"/>
      <c r="AD22" s="50"/>
      <c r="AE22" s="50" t="s">
        <v>154</v>
      </c>
      <c r="AF22" s="50"/>
      <c r="AG22" s="50"/>
      <c r="AH22" s="51"/>
      <c r="AI22" s="51"/>
      <c r="AJ22" s="50"/>
      <c r="AK22" s="50"/>
      <c r="AL22" s="50"/>
      <c r="AM22" s="50"/>
      <c r="AN22" s="51"/>
      <c r="AO22" s="74"/>
    </row>
    <row r="23" spans="2:41" ht="21.6" x14ac:dyDescent="0.2">
      <c r="B23" s="95" t="s">
        <v>99</v>
      </c>
      <c r="C23" s="49">
        <f t="shared" si="27"/>
        <v>1</v>
      </c>
      <c r="D23" s="51"/>
      <c r="E23" s="50"/>
      <c r="F23" s="50"/>
      <c r="G23" s="50"/>
      <c r="H23" s="50"/>
      <c r="I23" s="111" t="s">
        <v>192</v>
      </c>
      <c r="J23" s="50"/>
      <c r="K23" s="50"/>
      <c r="L23" s="50"/>
      <c r="M23" s="50"/>
      <c r="N23" s="50"/>
      <c r="O23" s="50"/>
      <c r="P23" s="96"/>
      <c r="Q23" s="91"/>
      <c r="R23" s="50"/>
      <c r="S23" s="51"/>
      <c r="T23" s="50"/>
      <c r="U23" s="50"/>
      <c r="V23" s="96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1"/>
      <c r="AI23" s="51"/>
      <c r="AJ23" s="50"/>
      <c r="AK23" s="50"/>
      <c r="AL23" s="50"/>
      <c r="AM23" s="50"/>
      <c r="AN23" s="51"/>
      <c r="AO23" s="74"/>
    </row>
    <row r="24" spans="2:41" x14ac:dyDescent="0.2">
      <c r="B24" s="107" t="s">
        <v>78</v>
      </c>
      <c r="C24" s="49">
        <f t="shared" si="27"/>
        <v>1</v>
      </c>
      <c r="D24" s="51"/>
      <c r="E24" s="50"/>
      <c r="F24" s="50" t="s">
        <v>154</v>
      </c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1"/>
      <c r="R24" s="50"/>
      <c r="S24" s="51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1"/>
      <c r="AI24" s="51"/>
      <c r="AJ24" s="50"/>
      <c r="AK24" s="50"/>
      <c r="AL24" s="50"/>
      <c r="AM24" s="50"/>
      <c r="AN24" s="51"/>
      <c r="AO24" s="74"/>
    </row>
    <row r="25" spans="2:41" x14ac:dyDescent="0.2">
      <c r="B25" s="87" t="s">
        <v>77</v>
      </c>
      <c r="C25" s="49">
        <f t="shared" si="27"/>
        <v>0</v>
      </c>
      <c r="D25" s="51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1"/>
      <c r="R25" s="50"/>
      <c r="S25" s="51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1"/>
      <c r="AI25" s="51"/>
      <c r="AJ25" s="50"/>
      <c r="AK25" s="50"/>
      <c r="AL25" s="50"/>
      <c r="AM25" s="50"/>
      <c r="AN25" s="51"/>
      <c r="AO25" s="74"/>
    </row>
    <row r="26" spans="2:41" x14ac:dyDescent="0.2">
      <c r="B26" s="88" t="s">
        <v>90</v>
      </c>
      <c r="C26" s="49">
        <f t="shared" si="27"/>
        <v>0</v>
      </c>
      <c r="D26" s="51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1"/>
      <c r="R26" s="50"/>
      <c r="S26" s="51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1"/>
      <c r="AI26" s="51"/>
      <c r="AJ26" s="50"/>
      <c r="AK26" s="50"/>
      <c r="AL26" s="50"/>
      <c r="AM26" s="50"/>
      <c r="AN26" s="51"/>
      <c r="AO26" s="74"/>
    </row>
    <row r="27" spans="2:41" x14ac:dyDescent="0.2">
      <c r="B27" s="140" t="s">
        <v>202</v>
      </c>
      <c r="C27" s="49">
        <f t="shared" si="27"/>
        <v>1</v>
      </c>
      <c r="D27" s="51"/>
      <c r="E27" s="50"/>
      <c r="F27" s="50" t="s">
        <v>203</v>
      </c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1"/>
      <c r="R27" s="50"/>
      <c r="S27" s="51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1"/>
      <c r="AI27" s="51"/>
      <c r="AJ27" s="50"/>
      <c r="AK27" s="50"/>
      <c r="AL27" s="50"/>
      <c r="AM27" s="50"/>
      <c r="AN27" s="51"/>
      <c r="AO27" s="74"/>
    </row>
    <row r="28" spans="2:41" x14ac:dyDescent="0.2">
      <c r="B28" s="89" t="s">
        <v>91</v>
      </c>
      <c r="C28" s="49">
        <f t="shared" si="27"/>
        <v>0</v>
      </c>
      <c r="D28" s="51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1"/>
      <c r="R28" s="50"/>
      <c r="S28" s="51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1"/>
      <c r="AI28" s="51"/>
      <c r="AJ28" s="50"/>
      <c r="AK28" s="50"/>
      <c r="AL28" s="50"/>
      <c r="AM28" s="50"/>
      <c r="AN28" s="51"/>
      <c r="AO28" s="74"/>
    </row>
    <row r="29" spans="2:41" x14ac:dyDescent="0.2">
      <c r="B29" s="89" t="s">
        <v>92</v>
      </c>
      <c r="C29" s="49">
        <f t="shared" si="27"/>
        <v>0</v>
      </c>
      <c r="D29" s="51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1"/>
      <c r="R29" s="50"/>
      <c r="S29" s="51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1"/>
      <c r="AI29" s="51"/>
      <c r="AJ29" s="50"/>
      <c r="AK29" s="50"/>
      <c r="AL29" s="50"/>
      <c r="AM29" s="50"/>
      <c r="AN29" s="51"/>
      <c r="AO29" s="74"/>
    </row>
    <row r="30" spans="2:41" x14ac:dyDescent="0.2">
      <c r="B30" s="122" t="s">
        <v>176</v>
      </c>
      <c r="C30" s="49">
        <f t="shared" si="27"/>
        <v>1</v>
      </c>
      <c r="D30" s="51"/>
      <c r="E30" s="50"/>
      <c r="F30" s="50"/>
      <c r="G30" s="50"/>
      <c r="H30" s="50"/>
      <c r="I30" s="50"/>
      <c r="J30" s="50"/>
      <c r="K30" s="50"/>
      <c r="L30" s="50" t="s">
        <v>154</v>
      </c>
      <c r="M30" s="50"/>
      <c r="N30" s="50"/>
      <c r="O30" s="50"/>
      <c r="P30" s="50"/>
      <c r="Q30" s="51"/>
      <c r="R30" s="50"/>
      <c r="S30" s="51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1"/>
      <c r="AI30" s="51"/>
      <c r="AJ30" s="50"/>
      <c r="AK30" s="50"/>
      <c r="AL30" s="50"/>
      <c r="AM30" s="50"/>
      <c r="AN30" s="51"/>
      <c r="AO30" s="74"/>
    </row>
    <row r="31" spans="2:41" x14ac:dyDescent="0.2">
      <c r="B31" s="92" t="s">
        <v>95</v>
      </c>
      <c r="C31" s="49">
        <f t="shared" si="27"/>
        <v>0</v>
      </c>
      <c r="D31" s="51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1"/>
      <c r="R31" s="50"/>
      <c r="S31" s="51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1"/>
      <c r="AI31" s="51"/>
      <c r="AJ31" s="50"/>
      <c r="AK31" s="50"/>
      <c r="AL31" s="50"/>
      <c r="AM31" s="50"/>
      <c r="AN31" s="51"/>
      <c r="AO31" s="74"/>
    </row>
    <row r="32" spans="2:41" ht="36.6" customHeight="1" x14ac:dyDescent="0.2">
      <c r="B32" s="121" t="s">
        <v>175</v>
      </c>
      <c r="C32" s="49">
        <f t="shared" si="27"/>
        <v>1</v>
      </c>
      <c r="D32" s="91" t="s">
        <v>174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1"/>
      <c r="R32" s="50"/>
      <c r="S32" s="51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1"/>
      <c r="AI32" s="51"/>
      <c r="AJ32" s="50"/>
      <c r="AK32" s="50"/>
      <c r="AL32" s="50"/>
      <c r="AM32" s="50"/>
      <c r="AN32" s="51"/>
      <c r="AO32" s="74"/>
    </row>
    <row r="33" spans="2:41" ht="21.6" x14ac:dyDescent="0.2">
      <c r="B33" s="100" t="s">
        <v>126</v>
      </c>
      <c r="C33" s="49">
        <f t="shared" si="27"/>
        <v>1</v>
      </c>
      <c r="D33" s="51"/>
      <c r="E33" s="50"/>
      <c r="F33" s="50"/>
      <c r="G33" s="50"/>
      <c r="H33" s="50"/>
      <c r="I33" s="111" t="s">
        <v>192</v>
      </c>
      <c r="J33" s="50"/>
      <c r="K33" s="50"/>
      <c r="L33" s="50"/>
      <c r="M33" s="50"/>
      <c r="N33" s="50"/>
      <c r="O33" s="50"/>
      <c r="P33" s="50"/>
      <c r="Q33" s="51"/>
      <c r="R33" s="50"/>
      <c r="S33" s="51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1"/>
      <c r="AI33" s="51"/>
      <c r="AJ33" s="50"/>
      <c r="AK33" s="50"/>
      <c r="AL33" s="50"/>
      <c r="AM33" s="50"/>
      <c r="AN33" s="51"/>
      <c r="AO33" s="74"/>
    </row>
    <row r="34" spans="2:41" ht="21.6" x14ac:dyDescent="0.2">
      <c r="B34" s="139" t="s">
        <v>198</v>
      </c>
      <c r="C34" s="49"/>
      <c r="D34" s="51"/>
      <c r="E34" s="111" t="s">
        <v>197</v>
      </c>
      <c r="F34" s="50"/>
      <c r="G34" s="50"/>
      <c r="H34" s="50"/>
      <c r="I34" s="111"/>
      <c r="J34" s="50"/>
      <c r="K34" s="50"/>
      <c r="L34" s="50"/>
      <c r="M34" s="50"/>
      <c r="N34" s="50"/>
      <c r="O34" s="50"/>
      <c r="P34" s="50"/>
      <c r="Q34" s="51"/>
      <c r="R34" s="50"/>
      <c r="S34" s="51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1"/>
      <c r="AI34" s="51"/>
      <c r="AJ34" s="50"/>
      <c r="AK34" s="50"/>
      <c r="AL34" s="50"/>
      <c r="AM34" s="50"/>
      <c r="AN34" s="51"/>
      <c r="AO34" s="74"/>
    </row>
    <row r="35" spans="2:41" x14ac:dyDescent="0.2">
      <c r="B35" s="63" t="s">
        <v>49</v>
      </c>
      <c r="C35" s="49">
        <f t="shared" si="27"/>
        <v>0</v>
      </c>
      <c r="D35" s="51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1"/>
      <c r="R35" s="50"/>
      <c r="S35" s="51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1"/>
      <c r="AI35" s="51"/>
      <c r="AJ35" s="50"/>
      <c r="AK35" s="50"/>
      <c r="AL35" s="50"/>
      <c r="AM35" s="50"/>
      <c r="AN35" s="51"/>
      <c r="AO35" s="74"/>
    </row>
    <row r="36" spans="2:41" x14ac:dyDescent="0.2">
      <c r="B36" s="93" t="s">
        <v>50</v>
      </c>
      <c r="C36" s="49">
        <f t="shared" si="27"/>
        <v>0</v>
      </c>
      <c r="D36" s="51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1"/>
      <c r="R36" s="50"/>
      <c r="S36" s="51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1"/>
      <c r="AI36" s="51"/>
      <c r="AJ36" s="50"/>
      <c r="AK36" s="50"/>
      <c r="AL36" s="50"/>
      <c r="AM36" s="50"/>
      <c r="AN36" s="51"/>
      <c r="AO36" s="74"/>
    </row>
    <row r="37" spans="2:41" x14ac:dyDescent="0.2">
      <c r="B37" s="94" t="s">
        <v>97</v>
      </c>
      <c r="C37" s="49">
        <f t="shared" si="27"/>
        <v>0</v>
      </c>
      <c r="D37" s="51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1"/>
      <c r="R37" s="50"/>
      <c r="S37" s="51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1"/>
      <c r="AI37" s="51"/>
      <c r="AJ37" s="50"/>
      <c r="AK37" s="50"/>
      <c r="AL37" s="50"/>
      <c r="AM37" s="50"/>
      <c r="AN37" s="51"/>
      <c r="AO37" s="74"/>
    </row>
    <row r="38" spans="2:41" x14ac:dyDescent="0.2">
      <c r="B38" s="52" t="s">
        <v>36</v>
      </c>
      <c r="C38" s="49">
        <f t="shared" si="27"/>
        <v>0</v>
      </c>
      <c r="D38" s="51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1"/>
      <c r="R38" s="50"/>
      <c r="S38" s="51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1"/>
      <c r="AI38" s="51"/>
      <c r="AJ38" s="50"/>
      <c r="AK38" s="50"/>
      <c r="AL38" s="50"/>
      <c r="AM38" s="50"/>
      <c r="AN38" s="51"/>
      <c r="AO38" s="74"/>
    </row>
    <row r="39" spans="2:41" x14ac:dyDescent="0.2">
      <c r="B39" s="52" t="s">
        <v>33</v>
      </c>
      <c r="C39" s="49">
        <f t="shared" si="27"/>
        <v>0</v>
      </c>
      <c r="D39" s="51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1"/>
      <c r="R39" s="50"/>
      <c r="S39" s="51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1"/>
      <c r="AI39" s="51"/>
      <c r="AJ39" s="50"/>
      <c r="AK39" s="50"/>
      <c r="AL39" s="50"/>
      <c r="AM39" s="50"/>
      <c r="AN39" s="51"/>
      <c r="AO39" s="74"/>
    </row>
    <row r="40" spans="2:41" x14ac:dyDescent="0.2">
      <c r="B40" s="94" t="s">
        <v>96</v>
      </c>
      <c r="C40" s="49">
        <f t="shared" si="27"/>
        <v>0</v>
      </c>
      <c r="D40" s="51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1"/>
      <c r="R40" s="50"/>
      <c r="S40" s="98"/>
      <c r="T40" s="50"/>
      <c r="U40" s="50"/>
      <c r="V40" s="96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1"/>
      <c r="AI40" s="51"/>
      <c r="AJ40" s="50"/>
      <c r="AK40" s="50"/>
      <c r="AL40" s="50"/>
      <c r="AM40" s="50"/>
      <c r="AN40" s="51"/>
      <c r="AO40" s="74"/>
    </row>
    <row r="41" spans="2:41" x14ac:dyDescent="0.2">
      <c r="B41" s="97" t="s">
        <v>100</v>
      </c>
      <c r="C41" s="49">
        <f t="shared" si="27"/>
        <v>0</v>
      </c>
      <c r="D41" s="51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1"/>
      <c r="R41" s="50"/>
      <c r="S41" s="51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1"/>
      <c r="AI41" s="51"/>
      <c r="AJ41" s="50"/>
      <c r="AK41" s="50"/>
      <c r="AL41" s="50"/>
      <c r="AM41" s="50"/>
      <c r="AN41" s="51"/>
      <c r="AO41" s="74"/>
    </row>
    <row r="42" spans="2:41" x14ac:dyDescent="0.2">
      <c r="B42" s="62" t="s">
        <v>48</v>
      </c>
      <c r="C42" s="49">
        <f t="shared" si="27"/>
        <v>0</v>
      </c>
      <c r="D42" s="51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1"/>
      <c r="R42" s="50"/>
      <c r="S42" s="51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1"/>
      <c r="AI42" s="51"/>
      <c r="AJ42" s="50"/>
      <c r="AK42" s="50"/>
      <c r="AL42" s="50"/>
      <c r="AM42" s="50"/>
      <c r="AN42" s="51"/>
      <c r="AO42" s="74"/>
    </row>
    <row r="43" spans="2:41" x14ac:dyDescent="0.2">
      <c r="B43" s="52" t="s">
        <v>31</v>
      </c>
      <c r="C43" s="49">
        <f t="shared" si="27"/>
        <v>0</v>
      </c>
      <c r="D43" s="51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1"/>
      <c r="R43" s="50"/>
      <c r="S43" s="51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1"/>
      <c r="AI43" s="51"/>
      <c r="AJ43" s="50"/>
      <c r="AK43" s="50"/>
      <c r="AL43" s="50"/>
      <c r="AM43" s="50"/>
      <c r="AN43" s="51"/>
      <c r="AO43" s="74"/>
    </row>
    <row r="44" spans="2:41" x14ac:dyDescent="0.2">
      <c r="B44" s="52" t="s">
        <v>26</v>
      </c>
      <c r="C44" s="49">
        <f t="shared" si="27"/>
        <v>1</v>
      </c>
      <c r="D44" s="51"/>
      <c r="E44" s="50"/>
      <c r="F44" s="50"/>
      <c r="G44" s="50"/>
      <c r="H44" s="50" t="s">
        <v>154</v>
      </c>
      <c r="I44" s="50"/>
      <c r="J44" s="50"/>
      <c r="K44" s="50"/>
      <c r="L44" s="50"/>
      <c r="M44" s="50"/>
      <c r="N44" s="50"/>
      <c r="O44" s="50"/>
      <c r="P44" s="50"/>
      <c r="Q44" s="51"/>
      <c r="R44" s="50"/>
      <c r="S44" s="51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1"/>
      <c r="AI44" s="51"/>
      <c r="AJ44" s="50"/>
      <c r="AK44" s="50"/>
      <c r="AL44" s="50"/>
      <c r="AM44" s="50"/>
      <c r="AN44" s="51"/>
      <c r="AO44" s="74"/>
    </row>
    <row r="45" spans="2:41" x14ac:dyDescent="0.2">
      <c r="B45" s="60" t="s">
        <v>44</v>
      </c>
      <c r="C45" s="49">
        <f t="shared" si="27"/>
        <v>1</v>
      </c>
      <c r="D45" s="51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1"/>
      <c r="R45" s="50"/>
      <c r="S45" s="51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 t="s">
        <v>154</v>
      </c>
      <c r="AG45" s="50"/>
      <c r="AH45" s="51"/>
      <c r="AI45" s="51"/>
      <c r="AJ45" s="50"/>
      <c r="AK45" s="50"/>
      <c r="AL45" s="50"/>
      <c r="AM45" s="50"/>
      <c r="AN45" s="51"/>
      <c r="AO45" s="74"/>
    </row>
    <row r="46" spans="2:41" x14ac:dyDescent="0.2">
      <c r="B46" s="146" t="s">
        <v>208</v>
      </c>
      <c r="C46" s="49"/>
      <c r="D46" s="51"/>
      <c r="E46" s="50"/>
      <c r="F46" s="50"/>
      <c r="G46" s="50"/>
      <c r="H46" s="50"/>
      <c r="I46" s="50"/>
      <c r="J46" s="50"/>
      <c r="K46" s="96" t="s">
        <v>154</v>
      </c>
      <c r="L46" s="50"/>
      <c r="M46" s="50"/>
      <c r="N46" s="50"/>
      <c r="O46" s="50"/>
      <c r="P46" s="50"/>
      <c r="Q46" s="51"/>
      <c r="R46" s="50"/>
      <c r="S46" s="51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1"/>
      <c r="AI46" s="51"/>
      <c r="AJ46" s="50"/>
      <c r="AK46" s="50"/>
      <c r="AL46" s="50"/>
      <c r="AM46" s="50"/>
      <c r="AN46" s="51"/>
      <c r="AO46" s="74"/>
    </row>
    <row r="47" spans="2:41" x14ac:dyDescent="0.2">
      <c r="B47" s="60" t="s">
        <v>45</v>
      </c>
      <c r="C47" s="49">
        <f t="shared" si="27"/>
        <v>0</v>
      </c>
      <c r="D47" s="51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1"/>
      <c r="R47" s="50"/>
      <c r="S47" s="51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1"/>
      <c r="AI47" s="51"/>
      <c r="AJ47" s="50"/>
      <c r="AK47" s="50"/>
      <c r="AL47" s="50"/>
      <c r="AM47" s="50"/>
      <c r="AN47" s="51"/>
      <c r="AO47" s="74"/>
    </row>
    <row r="48" spans="2:41" x14ac:dyDescent="0.2">
      <c r="B48" s="80" t="s">
        <v>66</v>
      </c>
      <c r="C48" s="49">
        <f t="shared" si="27"/>
        <v>0</v>
      </c>
      <c r="D48" s="51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1"/>
      <c r="R48" s="50"/>
      <c r="S48" s="51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1"/>
      <c r="AI48" s="51"/>
      <c r="AJ48" s="50"/>
      <c r="AK48" s="50"/>
      <c r="AL48" s="50"/>
      <c r="AM48" s="50"/>
      <c r="AN48" s="51"/>
      <c r="AO48" s="74"/>
    </row>
    <row r="49" spans="2:41" x14ac:dyDescent="0.2">
      <c r="B49" s="57" t="s">
        <v>39</v>
      </c>
      <c r="C49" s="49">
        <f t="shared" si="27"/>
        <v>0</v>
      </c>
      <c r="D49" s="51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1"/>
      <c r="R49" s="50"/>
      <c r="S49" s="51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1"/>
      <c r="AI49" s="51"/>
      <c r="AJ49" s="50"/>
      <c r="AK49" s="50"/>
      <c r="AL49" s="50"/>
      <c r="AM49" s="50"/>
      <c r="AN49" s="51"/>
      <c r="AO49" s="74"/>
    </row>
    <row r="50" spans="2:41" x14ac:dyDescent="0.2">
      <c r="B50" s="61" t="s">
        <v>46</v>
      </c>
      <c r="C50" s="49">
        <f t="shared" si="27"/>
        <v>0</v>
      </c>
      <c r="D50" s="51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1"/>
      <c r="R50" s="50"/>
      <c r="S50" s="51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1"/>
      <c r="AI50" s="51"/>
      <c r="AJ50" s="50"/>
      <c r="AK50" s="50"/>
      <c r="AL50" s="50"/>
      <c r="AM50" s="50"/>
      <c r="AN50" s="51"/>
      <c r="AO50" s="74"/>
    </row>
    <row r="51" spans="2:41" x14ac:dyDescent="0.2">
      <c r="B51" s="52" t="s">
        <v>25</v>
      </c>
      <c r="C51" s="49">
        <f t="shared" si="27"/>
        <v>0</v>
      </c>
      <c r="D51" s="51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1"/>
      <c r="R51" s="50"/>
      <c r="S51" s="51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1"/>
      <c r="AI51" s="51"/>
      <c r="AJ51" s="50"/>
      <c r="AK51" s="50"/>
      <c r="AL51" s="50"/>
      <c r="AM51" s="50"/>
      <c r="AN51" s="51"/>
      <c r="AO51" s="74"/>
    </row>
    <row r="52" spans="2:41" x14ac:dyDescent="0.2">
      <c r="B52" s="64" t="s">
        <v>51</v>
      </c>
      <c r="C52" s="49">
        <f t="shared" si="27"/>
        <v>0</v>
      </c>
      <c r="D52" s="51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1"/>
      <c r="R52" s="50"/>
      <c r="S52" s="51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1"/>
      <c r="AI52" s="51"/>
      <c r="AJ52" s="50"/>
      <c r="AK52" s="50"/>
      <c r="AL52" s="50"/>
      <c r="AM52" s="50"/>
      <c r="AN52" s="51"/>
      <c r="AO52" s="74"/>
    </row>
    <row r="53" spans="2:41" x14ac:dyDescent="0.2">
      <c r="B53" s="52" t="s">
        <v>28</v>
      </c>
      <c r="C53" s="49">
        <f t="shared" si="27"/>
        <v>0</v>
      </c>
      <c r="D53" s="51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1"/>
      <c r="R53" s="50"/>
      <c r="S53" s="51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1"/>
      <c r="AI53" s="51"/>
      <c r="AJ53" s="50"/>
      <c r="AK53" s="50"/>
      <c r="AL53" s="50"/>
      <c r="AM53" s="50"/>
      <c r="AN53" s="51"/>
      <c r="AO53" s="74"/>
    </row>
    <row r="54" spans="2:41" x14ac:dyDescent="0.2">
      <c r="B54" s="52" t="s">
        <v>27</v>
      </c>
      <c r="C54" s="49">
        <f t="shared" si="27"/>
        <v>0</v>
      </c>
      <c r="D54" s="51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1"/>
      <c r="R54" s="50"/>
      <c r="S54" s="51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1"/>
      <c r="AI54" s="51"/>
      <c r="AJ54" s="50"/>
      <c r="AK54" s="50"/>
      <c r="AL54" s="50"/>
      <c r="AM54" s="50"/>
      <c r="AN54" s="51"/>
      <c r="AO54" s="74"/>
    </row>
    <row r="55" spans="2:41" x14ac:dyDescent="0.2">
      <c r="B55" s="59" t="s">
        <v>43</v>
      </c>
      <c r="C55" s="49">
        <f t="shared" si="27"/>
        <v>0</v>
      </c>
      <c r="D55" s="51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1"/>
      <c r="R55" s="50"/>
      <c r="S55" s="51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1"/>
      <c r="AI55" s="51"/>
      <c r="AJ55" s="50"/>
      <c r="AK55" s="50"/>
      <c r="AL55" s="50"/>
      <c r="AM55" s="50"/>
      <c r="AN55" s="51"/>
      <c r="AO55" s="74"/>
    </row>
    <row r="56" spans="2:41" x14ac:dyDescent="0.2">
      <c r="B56" s="58" t="s">
        <v>40</v>
      </c>
      <c r="C56" s="49">
        <f t="shared" si="27"/>
        <v>0</v>
      </c>
      <c r="D56" s="51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1"/>
      <c r="R56" s="50"/>
      <c r="S56" s="51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1"/>
      <c r="AI56" s="51"/>
      <c r="AJ56" s="50"/>
      <c r="AK56" s="50"/>
      <c r="AL56" s="50"/>
      <c r="AM56" s="50"/>
      <c r="AN56" s="51"/>
      <c r="AO56" s="74"/>
    </row>
    <row r="57" spans="2:41" x14ac:dyDescent="0.2">
      <c r="B57" s="58" t="s">
        <v>41</v>
      </c>
      <c r="C57" s="49">
        <f t="shared" si="27"/>
        <v>0</v>
      </c>
      <c r="D57" s="51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1"/>
      <c r="R57" s="50"/>
      <c r="S57" s="51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1"/>
      <c r="AI57" s="51"/>
      <c r="AJ57" s="50"/>
      <c r="AK57" s="50"/>
      <c r="AL57" s="50"/>
      <c r="AM57" s="50"/>
      <c r="AN57" s="51"/>
      <c r="AO57" s="74"/>
    </row>
    <row r="58" spans="2:41" ht="13.8" thickBot="1" x14ac:dyDescent="0.25">
      <c r="B58" s="53"/>
      <c r="C58" s="54">
        <f t="shared" si="27"/>
        <v>0</v>
      </c>
      <c r="D58" s="56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6"/>
      <c r="R58" s="55"/>
      <c r="S58" s="56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6"/>
      <c r="AI58" s="56"/>
      <c r="AJ58" s="55"/>
      <c r="AK58" s="55"/>
      <c r="AL58" s="55"/>
      <c r="AM58" s="55"/>
      <c r="AN58" s="56"/>
      <c r="AO58" s="75"/>
    </row>
  </sheetData>
  <mergeCells count="10">
    <mergeCell ref="B11:C11"/>
    <mergeCell ref="B2:C2"/>
    <mergeCell ref="B3:C3"/>
    <mergeCell ref="B4:C4"/>
    <mergeCell ref="B5:C5"/>
    <mergeCell ref="B6:C6"/>
    <mergeCell ref="B10:C10"/>
    <mergeCell ref="B7:C7"/>
    <mergeCell ref="B8:C8"/>
    <mergeCell ref="B9:C9"/>
  </mergeCells>
  <phoneticPr fontId="37"/>
  <conditionalFormatting sqref="C19:AO19 B22:AO58 C21:AO21 B12:AO18">
    <cfRule type="expression" dxfId="4" priority="12">
      <formula>MOD(ROW(),2)=0</formula>
    </cfRule>
  </conditionalFormatting>
  <conditionalFormatting sqref="B19 B21">
    <cfRule type="expression" dxfId="3" priority="4">
      <formula>MOD(ROW(),2)=0</formula>
    </cfRule>
  </conditionalFormatting>
  <conditionalFormatting sqref="C20:AO20">
    <cfRule type="expression" dxfId="2" priority="3">
      <formula>MOD(ROW(),2)=0</formula>
    </cfRule>
  </conditionalFormatting>
  <conditionalFormatting sqref="B20">
    <cfRule type="expression" dxfId="1" priority="2">
      <formula>MOD(ROW(),2)=0</formula>
    </cfRule>
  </conditionalFormatting>
  <conditionalFormatting sqref="B16:AO16">
    <cfRule type="expression" dxfId="0" priority="1">
      <formula>MOD(ROW(),2)=0</formula>
    </cfRule>
  </conditionalFormatting>
  <dataValidations count="2">
    <dataValidation imeMode="hiragana" allowBlank="1" showInputMessage="1" showErrorMessage="1" sqref="E11 AE11:AG11 W11:AC11 T11:U11 G11:Q11 B1:B1048576" xr:uid="{00000000-0002-0000-0100-000000000000}"/>
    <dataValidation type="list" allowBlank="1" sqref="D12:AO58" xr:uid="{00000000-0002-0000-0100-000001000000}">
      <formula1>"〇,◎,▲,■,●,★,☆"</formula1>
    </dataValidation>
  </dataValidations>
  <pageMargins left="0.31496062992125984" right="0.31496062992125984" top="0.35433070866141736" bottom="0.15748031496062992" header="0.31496062992125984" footer="0.31496062992125984"/>
  <pageSetup paperSize="9" scale="7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2020年度</vt:lpstr>
      <vt:lpstr>景品</vt:lpstr>
      <vt:lpstr>'2020年度'!Print_Area</vt:lpstr>
      <vt:lpstr>出席表</vt:lpstr>
    </vt:vector>
  </TitlesOfParts>
  <Company>三菱電機（産電）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制御企画MS 茂木</dc:creator>
  <cp:lastModifiedBy>茂木 眞</cp:lastModifiedBy>
  <cp:lastPrinted>2021-11-18T09:51:16Z</cp:lastPrinted>
  <dcterms:created xsi:type="dcterms:W3CDTF">2001-03-29T23:35:18Z</dcterms:created>
  <dcterms:modified xsi:type="dcterms:W3CDTF">2021-11-18T09:52:12Z</dcterms:modified>
</cp:coreProperties>
</file>