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f2fa223e295384a/ドキュメント/ｻｯｶｰ/asaren/"/>
    </mc:Choice>
  </mc:AlternateContent>
  <xr:revisionPtr revIDLastSave="187" documentId="13_ncr:1_{545FCD2C-DA53-4772-897B-3A1707C6DF98}" xr6:coauthVersionLast="47" xr6:coauthVersionMax="47" xr10:uidLastSave="{64DE483A-A768-49D0-B4C0-D89E3BC3F7BA}"/>
  <bookViews>
    <workbookView xWindow="-108" yWindow="-108" windowWidth="23256" windowHeight="12576" tabRatio="595" activeTab="1" xr2:uid="{00000000-000D-0000-FFFF-FFFF00000000}"/>
  </bookViews>
  <sheets>
    <sheet name="2021年度" sheetId="23" r:id="rId1"/>
    <sheet name="景品" sheetId="24" r:id="rId2"/>
  </sheets>
  <definedNames>
    <definedName name="_xlnm.Print_Area" localSheetId="0">'2021年度'!$A$1:$BT$116</definedName>
    <definedName name="出席表">'2021年度'!$E$4:$BT$12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24" l="1"/>
  <c r="C31" i="24"/>
  <c r="C27" i="24"/>
  <c r="C25" i="24"/>
  <c r="C24" i="24"/>
  <c r="C23" i="24"/>
  <c r="C22" i="24"/>
  <c r="C21" i="24"/>
  <c r="C49" i="24"/>
  <c r="BE102" i="23"/>
  <c r="BD102" i="23"/>
  <c r="BE86" i="23"/>
  <c r="BD86" i="23"/>
  <c r="BE68" i="23"/>
  <c r="BD68" i="23"/>
  <c r="BE49" i="23"/>
  <c r="BD49" i="23"/>
  <c r="BE34" i="23"/>
  <c r="BD34" i="23"/>
  <c r="BE13" i="23"/>
  <c r="BD13" i="23"/>
  <c r="C29" i="24"/>
  <c r="K102" i="23"/>
  <c r="K86" i="23"/>
  <c r="K68" i="23"/>
  <c r="K49" i="23"/>
  <c r="K34" i="23"/>
  <c r="K13" i="23"/>
  <c r="D92" i="23"/>
  <c r="B1" i="23"/>
  <c r="B1" i="24"/>
  <c r="BD6" i="23" l="1"/>
  <c r="BD10" i="23" s="1"/>
  <c r="BD5" i="23"/>
  <c r="BE5" i="23"/>
  <c r="BE114" i="23"/>
  <c r="BD114" i="23"/>
  <c r="BE6" i="23"/>
  <c r="K5" i="23"/>
  <c r="K114" i="23"/>
  <c r="K6" i="23"/>
  <c r="K11" i="23" s="1"/>
  <c r="AM102" i="23"/>
  <c r="AM86" i="23"/>
  <c r="AM68" i="23"/>
  <c r="AM49" i="23"/>
  <c r="AM34" i="23"/>
  <c r="AM13" i="23"/>
  <c r="D73" i="23"/>
  <c r="BL102" i="23"/>
  <c r="BL86" i="23"/>
  <c r="BL68" i="23"/>
  <c r="BL49" i="23"/>
  <c r="BL34" i="23"/>
  <c r="BL13" i="23"/>
  <c r="AG10" i="24"/>
  <c r="AH10" i="24"/>
  <c r="AI10" i="24"/>
  <c r="AJ10" i="24"/>
  <c r="AK10" i="24"/>
  <c r="AL10" i="24"/>
  <c r="AG2" i="24"/>
  <c r="AH2" i="24"/>
  <c r="AI2" i="24"/>
  <c r="AJ2" i="24"/>
  <c r="AK2" i="24"/>
  <c r="AL2" i="24"/>
  <c r="AG3" i="24"/>
  <c r="AH3" i="24"/>
  <c r="AI3" i="24"/>
  <c r="AJ3" i="24"/>
  <c r="AK3" i="24"/>
  <c r="AL3" i="24"/>
  <c r="AG4" i="24"/>
  <c r="AH4" i="24"/>
  <c r="AI4" i="24"/>
  <c r="AJ4" i="24"/>
  <c r="AK4" i="24"/>
  <c r="AL4" i="24"/>
  <c r="AG5" i="24"/>
  <c r="AH5" i="24"/>
  <c r="AI5" i="24"/>
  <c r="AJ5" i="24"/>
  <c r="AK5" i="24"/>
  <c r="AL5" i="24"/>
  <c r="AG6" i="24"/>
  <c r="AH6" i="24"/>
  <c r="AI6" i="24"/>
  <c r="AJ6" i="24"/>
  <c r="AK6" i="24"/>
  <c r="AL6" i="24"/>
  <c r="AG7" i="24"/>
  <c r="AH7" i="24"/>
  <c r="AI7" i="24"/>
  <c r="AJ7" i="24"/>
  <c r="AK7" i="24"/>
  <c r="AL7" i="24"/>
  <c r="AL102" i="23"/>
  <c r="AL86" i="23"/>
  <c r="AL68" i="23"/>
  <c r="AL49" i="23"/>
  <c r="AL34" i="23"/>
  <c r="AL13" i="23"/>
  <c r="C35" i="24"/>
  <c r="C34" i="24"/>
  <c r="C33" i="24"/>
  <c r="C32" i="24"/>
  <c r="C28" i="24"/>
  <c r="C26" i="24"/>
  <c r="BD7" i="23" l="1"/>
  <c r="BD11" i="23"/>
  <c r="BD8" i="23"/>
  <c r="BD9" i="23"/>
  <c r="BE10" i="23"/>
  <c r="BE9" i="23"/>
  <c r="BE8" i="23"/>
  <c r="BE11" i="23"/>
  <c r="BE7" i="23"/>
  <c r="K10" i="23"/>
  <c r="K9" i="23"/>
  <c r="K7" i="23"/>
  <c r="K8" i="23"/>
  <c r="AM5" i="23"/>
  <c r="AM114" i="23"/>
  <c r="AM6" i="23"/>
  <c r="AM11" i="23" s="1"/>
  <c r="BL114" i="23"/>
  <c r="BL6" i="23"/>
  <c r="BL5" i="23"/>
  <c r="AL114" i="23"/>
  <c r="AL5" i="23"/>
  <c r="O10" i="24" s="1"/>
  <c r="AL6" i="23"/>
  <c r="AN13" i="23"/>
  <c r="AN34" i="23"/>
  <c r="AN49" i="23"/>
  <c r="AN68" i="23"/>
  <c r="AN86" i="23"/>
  <c r="AN102" i="23"/>
  <c r="J102" i="23"/>
  <c r="J86" i="23"/>
  <c r="J68" i="23"/>
  <c r="J49" i="23"/>
  <c r="J34" i="23"/>
  <c r="J13" i="23"/>
  <c r="AJ102" i="23"/>
  <c r="AJ86" i="23"/>
  <c r="AJ68" i="23"/>
  <c r="AJ49" i="23"/>
  <c r="AJ34" i="23"/>
  <c r="AJ13" i="23"/>
  <c r="BK102" i="23"/>
  <c r="BJ102" i="23"/>
  <c r="BK86" i="23"/>
  <c r="BJ86" i="23"/>
  <c r="BK68" i="23"/>
  <c r="BJ68" i="23"/>
  <c r="BK49" i="23"/>
  <c r="BJ49" i="23"/>
  <c r="BK34" i="23"/>
  <c r="BJ34" i="23"/>
  <c r="BK13" i="23"/>
  <c r="BJ13" i="23"/>
  <c r="AK13" i="23"/>
  <c r="AK34" i="23"/>
  <c r="AK49" i="23"/>
  <c r="AK68" i="23"/>
  <c r="AK86" i="23"/>
  <c r="AK102" i="23"/>
  <c r="AI102" i="23"/>
  <c r="AI86" i="23"/>
  <c r="AI68" i="23"/>
  <c r="AI49" i="23"/>
  <c r="AI34" i="23"/>
  <c r="AI13" i="23"/>
  <c r="D103" i="23"/>
  <c r="D104" i="23"/>
  <c r="D105" i="23"/>
  <c r="D106" i="23"/>
  <c r="D107" i="23"/>
  <c r="D108" i="23"/>
  <c r="D109" i="23"/>
  <c r="D101" i="23"/>
  <c r="D89" i="23"/>
  <c r="D90" i="23"/>
  <c r="D91" i="23"/>
  <c r="D93" i="23"/>
  <c r="D94" i="23"/>
  <c r="D95" i="23"/>
  <c r="D70" i="23"/>
  <c r="D71" i="23"/>
  <c r="D72" i="23"/>
  <c r="D74" i="23"/>
  <c r="D75" i="23"/>
  <c r="D76" i="23"/>
  <c r="D77" i="23"/>
  <c r="D78" i="23"/>
  <c r="D79" i="23"/>
  <c r="D52" i="23"/>
  <c r="D53" i="23"/>
  <c r="D54" i="23"/>
  <c r="D55" i="23"/>
  <c r="D56" i="23"/>
  <c r="D57" i="23"/>
  <c r="D58" i="23"/>
  <c r="D59" i="23"/>
  <c r="D60" i="23"/>
  <c r="D61" i="23"/>
  <c r="D35" i="23"/>
  <c r="D36" i="23"/>
  <c r="D37" i="23"/>
  <c r="D38" i="23"/>
  <c r="D39" i="23"/>
  <c r="D40" i="23"/>
  <c r="D41" i="23"/>
  <c r="D42" i="23"/>
  <c r="D43" i="23"/>
  <c r="D23" i="23"/>
  <c r="D24" i="23"/>
  <c r="D25" i="23"/>
  <c r="D26" i="23"/>
  <c r="D27" i="23"/>
  <c r="D28" i="23"/>
  <c r="D29" i="23"/>
  <c r="BT102" i="23"/>
  <c r="BS102" i="23"/>
  <c r="BR102" i="23"/>
  <c r="BQ102" i="23"/>
  <c r="BP102" i="23"/>
  <c r="BO102" i="23"/>
  <c r="BN102" i="23"/>
  <c r="BM102" i="23"/>
  <c r="BI102" i="23"/>
  <c r="BH102" i="23"/>
  <c r="BG102" i="23"/>
  <c r="BF102" i="23"/>
  <c r="BC102" i="23"/>
  <c r="BB102" i="23"/>
  <c r="BA102" i="23"/>
  <c r="AZ102" i="23"/>
  <c r="AS102" i="23"/>
  <c r="AR102" i="23"/>
  <c r="AQ102" i="23"/>
  <c r="AP102" i="23"/>
  <c r="AO102" i="23"/>
  <c r="AH102" i="23"/>
  <c r="AG102" i="23"/>
  <c r="AF102" i="23"/>
  <c r="AE102" i="23"/>
  <c r="AD102" i="23"/>
  <c r="AC102" i="23"/>
  <c r="AB102" i="23"/>
  <c r="AA102" i="23"/>
  <c r="Z102" i="23"/>
  <c r="Y102" i="23"/>
  <c r="X102" i="23"/>
  <c r="W102" i="23"/>
  <c r="V102" i="23"/>
  <c r="U102" i="23"/>
  <c r="T102" i="23"/>
  <c r="S102" i="23"/>
  <c r="R102" i="23"/>
  <c r="Q102" i="23"/>
  <c r="P102" i="23"/>
  <c r="O102" i="23"/>
  <c r="N102" i="23"/>
  <c r="M102" i="23"/>
  <c r="I102" i="23"/>
  <c r="H102" i="23"/>
  <c r="G102" i="23"/>
  <c r="F102" i="23"/>
  <c r="E102" i="23"/>
  <c r="AY102" i="23"/>
  <c r="AX102" i="23"/>
  <c r="AW102" i="23"/>
  <c r="AV102" i="23"/>
  <c r="AU102" i="23"/>
  <c r="AT102" i="23"/>
  <c r="L102" i="23"/>
  <c r="L86" i="23"/>
  <c r="BT86" i="23"/>
  <c r="BS86" i="23"/>
  <c r="BR86" i="23"/>
  <c r="BQ86" i="23"/>
  <c r="BP86" i="23"/>
  <c r="BO86" i="23"/>
  <c r="BN86" i="23"/>
  <c r="BM86" i="23"/>
  <c r="BI86" i="23"/>
  <c r="BH86" i="23"/>
  <c r="BG86" i="23"/>
  <c r="BF86" i="23"/>
  <c r="BC86" i="23"/>
  <c r="BB86" i="23"/>
  <c r="BA86" i="23"/>
  <c r="AZ86" i="23"/>
  <c r="AS86" i="23"/>
  <c r="AR86" i="23"/>
  <c r="AQ86" i="23"/>
  <c r="AP86" i="23"/>
  <c r="AO86" i="23"/>
  <c r="AH86" i="23"/>
  <c r="AG86" i="23"/>
  <c r="AF86" i="23"/>
  <c r="AE86" i="23"/>
  <c r="AD86" i="23"/>
  <c r="AC86" i="23"/>
  <c r="AB86" i="23"/>
  <c r="AA86" i="23"/>
  <c r="Z86" i="23"/>
  <c r="Y86" i="23"/>
  <c r="X86" i="23"/>
  <c r="W86" i="23"/>
  <c r="V86" i="23"/>
  <c r="U86" i="23"/>
  <c r="T86" i="23"/>
  <c r="S86" i="23"/>
  <c r="R86" i="23"/>
  <c r="Q86" i="23"/>
  <c r="P86" i="23"/>
  <c r="O86" i="23"/>
  <c r="N86" i="23"/>
  <c r="M86" i="23"/>
  <c r="H86" i="23"/>
  <c r="G86" i="23"/>
  <c r="F86" i="23"/>
  <c r="E86" i="23"/>
  <c r="AY86" i="23"/>
  <c r="AX86" i="23"/>
  <c r="AW86" i="23"/>
  <c r="AV86" i="23"/>
  <c r="AU86" i="23"/>
  <c r="AT86" i="23"/>
  <c r="BT68" i="23"/>
  <c r="BS68" i="23"/>
  <c r="BR68" i="23"/>
  <c r="BQ68" i="23"/>
  <c r="BP68" i="23"/>
  <c r="BO68" i="23"/>
  <c r="BN68" i="23"/>
  <c r="BM68" i="23"/>
  <c r="BI68" i="23"/>
  <c r="BH68" i="23"/>
  <c r="BG68" i="23"/>
  <c r="BF68" i="23"/>
  <c r="BC68" i="23"/>
  <c r="BB68" i="23"/>
  <c r="BA68" i="23"/>
  <c r="AZ68" i="23"/>
  <c r="AS68" i="23"/>
  <c r="AR68" i="23"/>
  <c r="AQ68" i="23"/>
  <c r="AP68" i="23"/>
  <c r="AO68" i="23"/>
  <c r="AH68" i="23"/>
  <c r="AG68" i="23"/>
  <c r="AF68" i="23"/>
  <c r="AE68" i="23"/>
  <c r="AD68" i="23"/>
  <c r="AC68" i="23"/>
  <c r="AB68" i="23"/>
  <c r="AA68" i="23"/>
  <c r="Z68" i="23"/>
  <c r="Y68" i="23"/>
  <c r="X68" i="23"/>
  <c r="W68" i="23"/>
  <c r="V68" i="23"/>
  <c r="U68" i="23"/>
  <c r="T68" i="23"/>
  <c r="S68" i="23"/>
  <c r="R68" i="23"/>
  <c r="Q68" i="23"/>
  <c r="P68" i="23"/>
  <c r="O68" i="23"/>
  <c r="N68" i="23"/>
  <c r="M68" i="23"/>
  <c r="L68" i="23"/>
  <c r="H68" i="23"/>
  <c r="G68" i="23"/>
  <c r="F68" i="23"/>
  <c r="E68" i="23"/>
  <c r="AY68" i="23"/>
  <c r="AX68" i="23"/>
  <c r="AW68" i="23"/>
  <c r="AV68" i="23"/>
  <c r="AU68" i="23"/>
  <c r="AT68" i="23"/>
  <c r="I86" i="23"/>
  <c r="C20" i="24"/>
  <c r="AM7" i="24"/>
  <c r="C53" i="24"/>
  <c r="C36" i="24"/>
  <c r="C52" i="24"/>
  <c r="C50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19" i="24"/>
  <c r="C18" i="24"/>
  <c r="C17" i="24"/>
  <c r="C16" i="24"/>
  <c r="C15" i="24"/>
  <c r="C14" i="24"/>
  <c r="C12" i="24"/>
  <c r="C13" i="24"/>
  <c r="O2" i="24" l="1"/>
  <c r="AL11" i="23"/>
  <c r="BL10" i="23"/>
  <c r="BL11" i="23"/>
  <c r="AM10" i="23"/>
  <c r="AM9" i="23"/>
  <c r="AM8" i="23"/>
  <c r="AM7" i="23"/>
  <c r="BL7" i="23"/>
  <c r="BL8" i="23"/>
  <c r="BL9" i="23"/>
  <c r="AL10" i="23"/>
  <c r="O6" i="24" s="1"/>
  <c r="AL9" i="23"/>
  <c r="O5" i="24" s="1"/>
  <c r="AL8" i="23"/>
  <c r="O4" i="24" s="1"/>
  <c r="AL7" i="23"/>
  <c r="O3" i="24" s="1"/>
  <c r="O7" i="24"/>
  <c r="AN6" i="23"/>
  <c r="J5" i="23"/>
  <c r="AN5" i="23"/>
  <c r="AN114" i="23"/>
  <c r="J114" i="23"/>
  <c r="J6" i="23"/>
  <c r="J11" i="23" s="1"/>
  <c r="AJ114" i="23"/>
  <c r="BK114" i="23"/>
  <c r="AJ5" i="23"/>
  <c r="AJ6" i="23"/>
  <c r="AJ11" i="23" s="1"/>
  <c r="BJ114" i="23"/>
  <c r="BJ5" i="23"/>
  <c r="BK5" i="23"/>
  <c r="BJ6" i="23"/>
  <c r="BJ11" i="23" s="1"/>
  <c r="BK6" i="23"/>
  <c r="BK11" i="23" s="1"/>
  <c r="AK5" i="23"/>
  <c r="H10" i="24" s="1"/>
  <c r="AK6" i="23"/>
  <c r="AK11" i="23" s="1"/>
  <c r="AK114" i="23"/>
  <c r="AI114" i="23"/>
  <c r="AI6" i="23"/>
  <c r="AI11" i="23" s="1"/>
  <c r="AI5" i="23"/>
  <c r="AN7" i="23" l="1"/>
  <c r="W3" i="24" s="1"/>
  <c r="AN11" i="23"/>
  <c r="W7" i="24" s="1"/>
  <c r="AK8" i="23"/>
  <c r="H4" i="24" s="1"/>
  <c r="H2" i="24"/>
  <c r="AN9" i="23"/>
  <c r="W5" i="24" s="1"/>
  <c r="AN10" i="23"/>
  <c r="W6" i="24" s="1"/>
  <c r="AN8" i="23"/>
  <c r="W4" i="24" s="1"/>
  <c r="J10" i="23"/>
  <c r="U6" i="24" s="1"/>
  <c r="J9" i="23"/>
  <c r="U5" i="24" s="1"/>
  <c r="J8" i="23"/>
  <c r="U4" i="24" s="1"/>
  <c r="J7" i="23"/>
  <c r="U3" i="24" s="1"/>
  <c r="U7" i="24"/>
  <c r="AJ10" i="23"/>
  <c r="AJ9" i="23"/>
  <c r="AJ8" i="23"/>
  <c r="AJ7" i="23"/>
  <c r="BK10" i="23"/>
  <c r="BK9" i="23"/>
  <c r="BK8" i="23"/>
  <c r="BK7" i="23"/>
  <c r="BJ10" i="23"/>
  <c r="BJ7" i="23"/>
  <c r="BJ9" i="23"/>
  <c r="BJ8" i="23"/>
  <c r="H7" i="24"/>
  <c r="AK10" i="23"/>
  <c r="H6" i="24" s="1"/>
  <c r="AK7" i="23"/>
  <c r="H3" i="24" s="1"/>
  <c r="AK9" i="23"/>
  <c r="H5" i="24" s="1"/>
  <c r="AI9" i="23"/>
  <c r="AI8" i="23"/>
  <c r="AI10" i="23"/>
  <c r="AI7" i="23"/>
  <c r="D64" i="23"/>
  <c r="BN13" i="23" l="1"/>
  <c r="BO13" i="23"/>
  <c r="BN34" i="23"/>
  <c r="BO34" i="23"/>
  <c r="BN49" i="23"/>
  <c r="BO49" i="23"/>
  <c r="BO114" i="23" l="1"/>
  <c r="BO6" i="23"/>
  <c r="BO11" i="23" s="1"/>
  <c r="BN114" i="23"/>
  <c r="BN6" i="23"/>
  <c r="BN11" i="23" s="1"/>
  <c r="BN5" i="23"/>
  <c r="BO5" i="23"/>
  <c r="AM10" i="24"/>
  <c r="W10" i="24"/>
  <c r="BN10" i="23" l="1"/>
  <c r="BN7" i="23"/>
  <c r="BN9" i="23"/>
  <c r="BN8" i="23"/>
  <c r="BO10" i="23"/>
  <c r="BO7" i="23"/>
  <c r="BO9" i="23"/>
  <c r="BO8" i="23"/>
  <c r="AF49" i="23"/>
  <c r="AF34" i="23"/>
  <c r="AF13" i="23"/>
  <c r="AF114" i="23" l="1"/>
  <c r="AF6" i="23"/>
  <c r="AF11" i="23" s="1"/>
  <c r="AF5" i="23"/>
  <c r="BP49" i="23"/>
  <c r="BP13" i="23"/>
  <c r="BP34" i="23"/>
  <c r="BP114" i="23" l="1"/>
  <c r="BP6" i="23"/>
  <c r="BP11" i="23" s="1"/>
  <c r="AF10" i="23"/>
  <c r="AF7" i="23"/>
  <c r="AF9" i="23"/>
  <c r="AF8" i="23"/>
  <c r="BP5" i="23"/>
  <c r="R13" i="23"/>
  <c r="R34" i="23"/>
  <c r="R49" i="23"/>
  <c r="BP7" i="23" l="1"/>
  <c r="BP9" i="23"/>
  <c r="BP8" i="23"/>
  <c r="BP10" i="23"/>
  <c r="R6" i="23"/>
  <c r="R11" i="23" s="1"/>
  <c r="R114" i="23"/>
  <c r="R5" i="23"/>
  <c r="E10" i="24" s="1"/>
  <c r="D22" i="23"/>
  <c r="E7" i="24" l="1"/>
  <c r="R8" i="23"/>
  <c r="E4" i="24" s="1"/>
  <c r="R10" i="23"/>
  <c r="E6" i="24" s="1"/>
  <c r="R7" i="23"/>
  <c r="E3" i="24" s="1"/>
  <c r="R9" i="23"/>
  <c r="E5" i="24" s="1"/>
  <c r="E2" i="24"/>
  <c r="AM6" i="24"/>
  <c r="AM5" i="24"/>
  <c r="AM4" i="24"/>
  <c r="AM3" i="24"/>
  <c r="AM2" i="24"/>
  <c r="AG13" i="23" l="1"/>
  <c r="AG34" i="23"/>
  <c r="AG49" i="23"/>
  <c r="AG114" i="23" l="1"/>
  <c r="AG6" i="23"/>
  <c r="AG11" i="23" s="1"/>
  <c r="AG5" i="23"/>
  <c r="U10" i="24" s="1"/>
  <c r="D17" i="23"/>
  <c r="AG10" i="23" l="1"/>
  <c r="AG7" i="23"/>
  <c r="AG9" i="23"/>
  <c r="AG8" i="23"/>
  <c r="U2" i="24"/>
  <c r="BG13" i="23"/>
  <c r="BG34" i="23"/>
  <c r="BG49" i="23"/>
  <c r="BG114" i="23" l="1"/>
  <c r="BG6" i="23"/>
  <c r="BG11" i="23" s="1"/>
  <c r="BG5" i="23"/>
  <c r="D87" i="23"/>
  <c r="D69" i="23"/>
  <c r="D80" i="23"/>
  <c r="D81" i="23"/>
  <c r="D82" i="23"/>
  <c r="D83" i="23"/>
  <c r="D84" i="23"/>
  <c r="D85" i="23"/>
  <c r="D113" i="23"/>
  <c r="D110" i="23"/>
  <c r="D111" i="23"/>
  <c r="D112" i="23"/>
  <c r="D88" i="23"/>
  <c r="D96" i="23"/>
  <c r="D97" i="23"/>
  <c r="D98" i="23"/>
  <c r="D99" i="23"/>
  <c r="D100" i="23"/>
  <c r="D65" i="23"/>
  <c r="D66" i="23"/>
  <c r="D67" i="23"/>
  <c r="D50" i="23"/>
  <c r="D51" i="23"/>
  <c r="D62" i="23"/>
  <c r="D63" i="23"/>
  <c r="D44" i="23"/>
  <c r="D45" i="23"/>
  <c r="D46" i="23"/>
  <c r="D47" i="23"/>
  <c r="D48" i="23"/>
  <c r="D15" i="23"/>
  <c r="D16" i="23"/>
  <c r="D18" i="23"/>
  <c r="D19" i="23"/>
  <c r="D20" i="23"/>
  <c r="D21" i="23"/>
  <c r="D30" i="23"/>
  <c r="D31" i="23"/>
  <c r="D32" i="23"/>
  <c r="D33" i="23"/>
  <c r="D86" i="23" l="1"/>
  <c r="BG9" i="23"/>
  <c r="BG8" i="23"/>
  <c r="BG10" i="23"/>
  <c r="BG7" i="23"/>
  <c r="AB49" i="23"/>
  <c r="AB34" i="23"/>
  <c r="AB13" i="23"/>
  <c r="AB114" i="23" l="1"/>
  <c r="AB6" i="23"/>
  <c r="AB11" i="23" s="1"/>
  <c r="AB5" i="23"/>
  <c r="BC13" i="23"/>
  <c r="BF13" i="23"/>
  <c r="BC34" i="23"/>
  <c r="BF34" i="23"/>
  <c r="BC49" i="23"/>
  <c r="BF49" i="23"/>
  <c r="BF114" i="23" l="1"/>
  <c r="BF6" i="23"/>
  <c r="BF11" i="23" s="1"/>
  <c r="BC114" i="23"/>
  <c r="BC6" i="23"/>
  <c r="BC11" i="23" s="1"/>
  <c r="AB10" i="23"/>
  <c r="AB7" i="23"/>
  <c r="AB9" i="23"/>
  <c r="AB8" i="23"/>
  <c r="BF5" i="23"/>
  <c r="BC5" i="23"/>
  <c r="BC7" i="23" l="1"/>
  <c r="BC9" i="23"/>
  <c r="BC8" i="23"/>
  <c r="BC10" i="23"/>
  <c r="BF9" i="23"/>
  <c r="BF8" i="23"/>
  <c r="BF10" i="23"/>
  <c r="BF7" i="23"/>
  <c r="Y13" i="23"/>
  <c r="Y34" i="23"/>
  <c r="Y49" i="23"/>
  <c r="Y6" i="23" l="1"/>
  <c r="Y11" i="23" s="1"/>
  <c r="Y114" i="23"/>
  <c r="Y5" i="23"/>
  <c r="X10" i="24" s="1"/>
  <c r="X7" i="24" l="1"/>
  <c r="Y8" i="23"/>
  <c r="X4" i="24" s="1"/>
  <c r="Y10" i="23"/>
  <c r="X6" i="24" s="1"/>
  <c r="Y7" i="23"/>
  <c r="X3" i="24" s="1"/>
  <c r="Y9" i="23"/>
  <c r="X5" i="24" s="1"/>
  <c r="X2" i="24"/>
  <c r="Z13" i="23"/>
  <c r="Z34" i="23"/>
  <c r="Z49" i="23"/>
  <c r="Z6" i="23" l="1"/>
  <c r="Z11" i="23" s="1"/>
  <c r="Z114" i="23"/>
  <c r="Z5" i="23"/>
  <c r="AA13" i="23"/>
  <c r="AC13" i="23"/>
  <c r="AD13" i="23"/>
  <c r="AE13" i="23"/>
  <c r="AA34" i="23"/>
  <c r="AC34" i="23"/>
  <c r="AD34" i="23"/>
  <c r="AE34" i="23"/>
  <c r="AA49" i="23"/>
  <c r="AC49" i="23"/>
  <c r="AD49" i="23"/>
  <c r="AE49" i="23"/>
  <c r="AE6" i="23" l="1"/>
  <c r="AE11" i="23" s="1"/>
  <c r="AE114" i="23"/>
  <c r="AD114" i="23"/>
  <c r="AD6" i="23"/>
  <c r="AD11" i="23" s="1"/>
  <c r="AC114" i="23"/>
  <c r="AC6" i="23"/>
  <c r="AC11" i="23" s="1"/>
  <c r="AA114" i="23"/>
  <c r="AA6" i="23"/>
  <c r="AA11" i="23" s="1"/>
  <c r="Z8" i="23"/>
  <c r="Z10" i="23"/>
  <c r="Z7" i="23"/>
  <c r="Z9" i="23"/>
  <c r="AE5" i="23"/>
  <c r="Z10" i="24" s="1"/>
  <c r="AC5" i="23"/>
  <c r="AD5" i="23"/>
  <c r="P10" i="24" s="1"/>
  <c r="AA5" i="23"/>
  <c r="BQ13" i="23"/>
  <c r="BQ34" i="23"/>
  <c r="BQ49" i="23"/>
  <c r="AA10" i="23" l="1"/>
  <c r="AA7" i="23"/>
  <c r="AA9" i="23"/>
  <c r="AA8" i="23"/>
  <c r="AC7" i="23"/>
  <c r="AC9" i="23"/>
  <c r="AC8" i="23"/>
  <c r="AC10" i="23"/>
  <c r="AD9" i="23"/>
  <c r="P5" i="24" s="1"/>
  <c r="P7" i="24"/>
  <c r="AD8" i="23"/>
  <c r="P4" i="24" s="1"/>
  <c r="AD10" i="23"/>
  <c r="P6" i="24" s="1"/>
  <c r="AD7" i="23"/>
  <c r="P3" i="24" s="1"/>
  <c r="BQ114" i="23"/>
  <c r="BQ6" i="23"/>
  <c r="BQ11" i="23" s="1"/>
  <c r="Z7" i="24"/>
  <c r="AE8" i="23"/>
  <c r="Z4" i="24" s="1"/>
  <c r="AE10" i="23"/>
  <c r="Z6" i="24" s="1"/>
  <c r="AE7" i="23"/>
  <c r="Z3" i="24" s="1"/>
  <c r="AE9" i="23"/>
  <c r="Z5" i="24" s="1"/>
  <c r="Z2" i="24"/>
  <c r="P2" i="24"/>
  <c r="BQ5" i="23"/>
  <c r="S13" i="23"/>
  <c r="S34" i="23"/>
  <c r="S49" i="23"/>
  <c r="S6" i="23" l="1"/>
  <c r="S11" i="23" s="1"/>
  <c r="S114" i="23"/>
  <c r="BQ9" i="23"/>
  <c r="BQ8" i="23"/>
  <c r="BQ10" i="23"/>
  <c r="BQ7" i="23"/>
  <c r="S5" i="23"/>
  <c r="U13" i="23"/>
  <c r="U34" i="23"/>
  <c r="U49" i="23"/>
  <c r="U114" i="23" l="1"/>
  <c r="U6" i="23"/>
  <c r="U11" i="23" s="1"/>
  <c r="S8" i="23"/>
  <c r="S10" i="23"/>
  <c r="S7" i="23"/>
  <c r="S9" i="23"/>
  <c r="U5" i="23"/>
  <c r="K10" i="24" s="1"/>
  <c r="U10" i="23" l="1"/>
  <c r="K6" i="24" s="1"/>
  <c r="U7" i="23"/>
  <c r="K3" i="24" s="1"/>
  <c r="U9" i="23"/>
  <c r="K5" i="24" s="1"/>
  <c r="K7" i="24"/>
  <c r="U8" i="23"/>
  <c r="K4" i="24" s="1"/>
  <c r="K2" i="24"/>
  <c r="AX13" i="23" l="1"/>
  <c r="AX34" i="23"/>
  <c r="AX49" i="23"/>
  <c r="AX6" i="23" l="1"/>
  <c r="AX11" i="23" s="1"/>
  <c r="AX114" i="23"/>
  <c r="AX5" i="23"/>
  <c r="M10" i="24" s="1"/>
  <c r="AX8" i="23" l="1"/>
  <c r="M4" i="24" s="1"/>
  <c r="AX10" i="23"/>
  <c r="AX7" i="23"/>
  <c r="AX9" i="23"/>
  <c r="M2" i="24"/>
  <c r="M7" i="24"/>
  <c r="M5" i="24"/>
  <c r="M6" i="24"/>
  <c r="M3" i="24"/>
  <c r="N10" i="24" l="1"/>
  <c r="D14" i="23"/>
  <c r="N4" i="24" l="1"/>
  <c r="N6" i="24"/>
  <c r="N3" i="24"/>
  <c r="N7" i="24"/>
  <c r="N2" i="24"/>
  <c r="N5" i="24"/>
  <c r="T13" i="23" l="1"/>
  <c r="T34" i="23"/>
  <c r="T49" i="23"/>
  <c r="T114" i="23" l="1"/>
  <c r="T6" i="23"/>
  <c r="T11" i="23" s="1"/>
  <c r="T5" i="23"/>
  <c r="Y10" i="24" s="1"/>
  <c r="AP13" i="23"/>
  <c r="AP34" i="23"/>
  <c r="AP49" i="23"/>
  <c r="AP6" i="23" l="1"/>
  <c r="AP114" i="23"/>
  <c r="T10" i="23"/>
  <c r="Y6" i="24" s="1"/>
  <c r="T7" i="23"/>
  <c r="Y3" i="24" s="1"/>
  <c r="T9" i="23"/>
  <c r="Y5" i="24" s="1"/>
  <c r="Y7" i="24"/>
  <c r="T8" i="23"/>
  <c r="Y4" i="24" s="1"/>
  <c r="Y2" i="24"/>
  <c r="AP5" i="23"/>
  <c r="R10" i="24" s="1"/>
  <c r="R2" i="24" l="1"/>
  <c r="AP11" i="23"/>
  <c r="R7" i="24"/>
  <c r="AP8" i="23"/>
  <c r="R4" i="24" s="1"/>
  <c r="AP10" i="23"/>
  <c r="R6" i="24" s="1"/>
  <c r="AP7" i="23"/>
  <c r="R3" i="24" s="1"/>
  <c r="AP9" i="23"/>
  <c r="R5" i="24" s="1"/>
  <c r="AQ13" i="23"/>
  <c r="AQ34" i="23"/>
  <c r="AQ49" i="23"/>
  <c r="AQ6" i="23" l="1"/>
  <c r="AQ11" i="23" s="1"/>
  <c r="AQ114" i="23"/>
  <c r="AQ5" i="23"/>
  <c r="W49" i="23"/>
  <c r="V49" i="23"/>
  <c r="W34" i="23"/>
  <c r="V34" i="23"/>
  <c r="W13" i="23"/>
  <c r="V13" i="23"/>
  <c r="W114" i="23" l="1"/>
  <c r="W6" i="23"/>
  <c r="W11" i="23" s="1"/>
  <c r="V114" i="23"/>
  <c r="V6" i="23"/>
  <c r="V11" i="23" s="1"/>
  <c r="AQ8" i="23"/>
  <c r="AQ10" i="23"/>
  <c r="AQ7" i="23"/>
  <c r="AQ9" i="23"/>
  <c r="W5" i="23"/>
  <c r="AD10" i="24" s="1"/>
  <c r="V5" i="23"/>
  <c r="S10" i="24" s="1"/>
  <c r="V9" i="23" l="1"/>
  <c r="S5" i="24" s="1"/>
  <c r="S7" i="24"/>
  <c r="V8" i="23"/>
  <c r="S4" i="24" s="1"/>
  <c r="V10" i="23"/>
  <c r="S6" i="24" s="1"/>
  <c r="V7" i="23"/>
  <c r="S3" i="24" s="1"/>
  <c r="W9" i="23"/>
  <c r="AD5" i="24" s="1"/>
  <c r="AD7" i="24"/>
  <c r="W8" i="23"/>
  <c r="AD4" i="24" s="1"/>
  <c r="W10" i="23"/>
  <c r="AD6" i="24" s="1"/>
  <c r="W7" i="23"/>
  <c r="AD3" i="24" s="1"/>
  <c r="AD2" i="24"/>
  <c r="S2" i="24"/>
  <c r="AS13" i="23" l="1"/>
  <c r="AS34" i="23"/>
  <c r="AS49" i="23"/>
  <c r="AS114" i="23" l="1"/>
  <c r="AS6" i="23"/>
  <c r="AS11" i="23" s="1"/>
  <c r="AS5" i="23"/>
  <c r="AS10" i="23" l="1"/>
  <c r="AS7" i="23"/>
  <c r="AS9" i="23"/>
  <c r="AS8" i="23"/>
  <c r="BT13" i="23"/>
  <c r="BS13" i="23"/>
  <c r="BR13" i="23"/>
  <c r="BM13" i="23"/>
  <c r="BI13" i="23"/>
  <c r="BH13" i="23"/>
  <c r="BB13" i="23"/>
  <c r="AR13" i="23"/>
  <c r="AO13" i="23"/>
  <c r="AH13" i="23"/>
  <c r="X13" i="23"/>
  <c r="Q13" i="23"/>
  <c r="P13" i="23"/>
  <c r="O13" i="23"/>
  <c r="N13" i="23"/>
  <c r="M13" i="23"/>
  <c r="L13" i="23"/>
  <c r="I13" i="23"/>
  <c r="H13" i="23"/>
  <c r="G13" i="23"/>
  <c r="F13" i="23"/>
  <c r="E13" i="23"/>
  <c r="AY13" i="23"/>
  <c r="AW13" i="23"/>
  <c r="AV13" i="23"/>
  <c r="AU13" i="23"/>
  <c r="AT13" i="23"/>
  <c r="BA13" i="23"/>
  <c r="AZ13" i="23"/>
  <c r="BT34" i="23"/>
  <c r="BS34" i="23"/>
  <c r="BR34" i="23"/>
  <c r="BM34" i="23"/>
  <c r="BI34" i="23"/>
  <c r="BH34" i="23"/>
  <c r="BB34" i="23"/>
  <c r="AR34" i="23"/>
  <c r="AO34" i="23"/>
  <c r="AH34" i="23"/>
  <c r="X34" i="23"/>
  <c r="Q34" i="23"/>
  <c r="P34" i="23"/>
  <c r="O34" i="23"/>
  <c r="N34" i="23"/>
  <c r="M34" i="23"/>
  <c r="L34" i="23"/>
  <c r="I34" i="23"/>
  <c r="H34" i="23"/>
  <c r="G34" i="23"/>
  <c r="F34" i="23"/>
  <c r="E34" i="23"/>
  <c r="AY34" i="23"/>
  <c r="AW34" i="23"/>
  <c r="AV34" i="23"/>
  <c r="AU34" i="23"/>
  <c r="AT34" i="23"/>
  <c r="BA34" i="23"/>
  <c r="AZ34" i="23"/>
  <c r="BT49" i="23"/>
  <c r="BS49" i="23"/>
  <c r="BR49" i="23"/>
  <c r="BM49" i="23"/>
  <c r="BI49" i="23"/>
  <c r="BH49" i="23"/>
  <c r="BB49" i="23"/>
  <c r="AR49" i="23"/>
  <c r="AO49" i="23"/>
  <c r="AH49" i="23"/>
  <c r="X49" i="23"/>
  <c r="Q49" i="23"/>
  <c r="P49" i="23"/>
  <c r="O49" i="23"/>
  <c r="N49" i="23"/>
  <c r="M49" i="23"/>
  <c r="L49" i="23"/>
  <c r="I49" i="23"/>
  <c r="H49" i="23"/>
  <c r="G49" i="23"/>
  <c r="F49" i="23"/>
  <c r="E49" i="23"/>
  <c r="AY49" i="23"/>
  <c r="AW49" i="23"/>
  <c r="AV49" i="23"/>
  <c r="AU49" i="23"/>
  <c r="AT49" i="23"/>
  <c r="BA49" i="23"/>
  <c r="AZ49" i="23"/>
  <c r="I68" i="23"/>
  <c r="BR114" i="23" l="1"/>
  <c r="BR6" i="23"/>
  <c r="BR11" i="23" s="1"/>
  <c r="AU114" i="23"/>
  <c r="AU6" i="23"/>
  <c r="AU11" i="23" s="1"/>
  <c r="I6" i="23"/>
  <c r="I11" i="23" s="1"/>
  <c r="I114" i="23"/>
  <c r="AH114" i="23"/>
  <c r="AH6" i="23"/>
  <c r="AH11" i="23" s="1"/>
  <c r="BS6" i="23"/>
  <c r="BS11" i="23" s="1"/>
  <c r="BS114" i="23"/>
  <c r="AT114" i="23"/>
  <c r="AT6" i="23"/>
  <c r="AT11" i="23" s="1"/>
  <c r="AV114" i="23"/>
  <c r="AV6" i="23"/>
  <c r="AV11" i="23" s="1"/>
  <c r="L114" i="23"/>
  <c r="L6" i="23"/>
  <c r="L11" i="23" s="1"/>
  <c r="AO114" i="23"/>
  <c r="AO6" i="23"/>
  <c r="AO11" i="23" s="1"/>
  <c r="BT6" i="23"/>
  <c r="BT11" i="23" s="1"/>
  <c r="X6" i="23"/>
  <c r="X11" i="23" s="1"/>
  <c r="X114" i="23"/>
  <c r="AW114" i="23"/>
  <c r="AW6" i="23"/>
  <c r="AW11" i="23" s="1"/>
  <c r="M114" i="23"/>
  <c r="M6" i="23"/>
  <c r="M11" i="23" s="1"/>
  <c r="AR6" i="23"/>
  <c r="AR11" i="23" s="1"/>
  <c r="AR114" i="23"/>
  <c r="AY6" i="23"/>
  <c r="AY11" i="23" s="1"/>
  <c r="AY114" i="23"/>
  <c r="N114" i="23"/>
  <c r="N6" i="23"/>
  <c r="N11" i="23" s="1"/>
  <c r="BB114" i="23"/>
  <c r="BB6" i="23"/>
  <c r="BB11" i="23" s="1"/>
  <c r="O114" i="23"/>
  <c r="O6" i="23"/>
  <c r="O11" i="23" s="1"/>
  <c r="BH6" i="23"/>
  <c r="BH11" i="23" s="1"/>
  <c r="BH114" i="23"/>
  <c r="H6" i="23"/>
  <c r="H11" i="23" s="1"/>
  <c r="H114" i="23"/>
  <c r="AZ6" i="23"/>
  <c r="AZ11" i="23" s="1"/>
  <c r="AZ114" i="23"/>
  <c r="F114" i="23"/>
  <c r="F6" i="23"/>
  <c r="F11" i="23" s="1"/>
  <c r="P114" i="23"/>
  <c r="P6" i="23"/>
  <c r="P11" i="23" s="1"/>
  <c r="BI6" i="23"/>
  <c r="BI11" i="23" s="1"/>
  <c r="BI114" i="23"/>
  <c r="BA114" i="23"/>
  <c r="BA6" i="23"/>
  <c r="BA11" i="23" s="1"/>
  <c r="G6" i="23"/>
  <c r="G11" i="23" s="1"/>
  <c r="G114" i="23"/>
  <c r="Q6" i="23"/>
  <c r="Q11" i="23" s="1"/>
  <c r="Q114" i="23"/>
  <c r="BM6" i="23"/>
  <c r="BM11" i="23" s="1"/>
  <c r="BM114" i="23"/>
  <c r="E6" i="23"/>
  <c r="E11" i="23" s="1"/>
  <c r="E114" i="23"/>
  <c r="P5" i="23"/>
  <c r="AC10" i="24" s="1"/>
  <c r="L10" i="23" l="1"/>
  <c r="L7" i="23"/>
  <c r="L9" i="23"/>
  <c r="L8" i="23"/>
  <c r="N7" i="23"/>
  <c r="N9" i="23"/>
  <c r="N8" i="23"/>
  <c r="N10" i="23"/>
  <c r="AW9" i="23"/>
  <c r="AW8" i="23"/>
  <c r="AW10" i="23"/>
  <c r="AW7" i="23"/>
  <c r="AF3" i="24" s="1"/>
  <c r="BM8" i="23"/>
  <c r="BM10" i="23"/>
  <c r="BM7" i="23"/>
  <c r="BM9" i="23"/>
  <c r="BI8" i="23"/>
  <c r="BI10" i="23"/>
  <c r="BI7" i="23"/>
  <c r="BI9" i="23"/>
  <c r="H8" i="23"/>
  <c r="H10" i="23"/>
  <c r="H7" i="23"/>
  <c r="H9" i="23"/>
  <c r="AV9" i="23"/>
  <c r="AV8" i="23"/>
  <c r="AV10" i="23"/>
  <c r="AV7" i="23"/>
  <c r="AZ8" i="23"/>
  <c r="AZ10" i="23"/>
  <c r="AZ7" i="23"/>
  <c r="AZ9" i="23"/>
  <c r="P9" i="23"/>
  <c r="AC5" i="24" s="1"/>
  <c r="AC7" i="24"/>
  <c r="P8" i="23"/>
  <c r="AC4" i="24" s="1"/>
  <c r="P10" i="23"/>
  <c r="AC6" i="24" s="1"/>
  <c r="P7" i="23"/>
  <c r="AC3" i="24" s="1"/>
  <c r="I8" i="23"/>
  <c r="I10" i="23"/>
  <c r="I7" i="23"/>
  <c r="I9" i="23"/>
  <c r="Q8" i="23"/>
  <c r="Q10" i="23"/>
  <c r="Q7" i="23"/>
  <c r="Q9" i="23"/>
  <c r="BH8" i="23"/>
  <c r="BH10" i="23"/>
  <c r="BH7" i="23"/>
  <c r="BH9" i="23"/>
  <c r="AY8" i="23"/>
  <c r="AY10" i="23"/>
  <c r="AY7" i="23"/>
  <c r="AY9" i="23"/>
  <c r="X8" i="23"/>
  <c r="X10" i="23"/>
  <c r="X7" i="23"/>
  <c r="X9" i="23"/>
  <c r="AT10" i="23"/>
  <c r="AT7" i="23"/>
  <c r="AT9" i="23"/>
  <c r="AT8" i="23"/>
  <c r="AU7" i="23"/>
  <c r="AU9" i="23"/>
  <c r="AU8" i="23"/>
  <c r="AU10" i="23"/>
  <c r="F9" i="23"/>
  <c r="F8" i="23"/>
  <c r="F10" i="23"/>
  <c r="F7" i="23"/>
  <c r="O9" i="23"/>
  <c r="O8" i="23"/>
  <c r="O10" i="23"/>
  <c r="O7" i="23"/>
  <c r="BT8" i="23"/>
  <c r="BT10" i="23"/>
  <c r="BT7" i="23"/>
  <c r="BT9" i="23"/>
  <c r="AH7" i="23"/>
  <c r="AH9" i="23"/>
  <c r="AH8" i="23"/>
  <c r="AH10" i="23"/>
  <c r="G8" i="23"/>
  <c r="G10" i="23"/>
  <c r="G7" i="23"/>
  <c r="G9" i="23"/>
  <c r="AR8" i="23"/>
  <c r="AR10" i="23"/>
  <c r="AR7" i="23"/>
  <c r="AR9" i="23"/>
  <c r="AO9" i="23"/>
  <c r="AO8" i="23"/>
  <c r="AO10" i="23"/>
  <c r="AO7" i="23"/>
  <c r="BR9" i="23"/>
  <c r="BR8" i="23"/>
  <c r="BR10" i="23"/>
  <c r="BR7" i="23"/>
  <c r="BA10" i="23"/>
  <c r="BA7" i="23"/>
  <c r="BA9" i="23"/>
  <c r="BA8" i="23"/>
  <c r="BB10" i="23"/>
  <c r="BB7" i="23"/>
  <c r="BB9" i="23"/>
  <c r="BB8" i="23"/>
  <c r="M10" i="23"/>
  <c r="M7" i="23"/>
  <c r="M9" i="23"/>
  <c r="M8" i="23"/>
  <c r="BS8" i="23"/>
  <c r="BS10" i="23"/>
  <c r="BS7" i="23"/>
  <c r="BS9" i="23"/>
  <c r="E10" i="23"/>
  <c r="E9" i="23"/>
  <c r="E8" i="23"/>
  <c r="E7" i="23"/>
  <c r="AC2" i="24"/>
  <c r="O5" i="23" l="1"/>
  <c r="V10" i="24" s="1"/>
  <c r="V2" i="24" l="1"/>
  <c r="V7" i="24"/>
  <c r="V3" i="24"/>
  <c r="V4" i="24"/>
  <c r="V5" i="24"/>
  <c r="AT5" i="23"/>
  <c r="G5" i="23"/>
  <c r="J10" i="24" s="1"/>
  <c r="I5" i="23"/>
  <c r="D10" i="24" s="1"/>
  <c r="AO5" i="23"/>
  <c r="BT5" i="23"/>
  <c r="Q5" i="23"/>
  <c r="T10" i="24" s="1"/>
  <c r="AW5" i="23"/>
  <c r="AF10" i="24" s="1"/>
  <c r="L5" i="23"/>
  <c r="AR5" i="23"/>
  <c r="BI5" i="23"/>
  <c r="X5" i="23"/>
  <c r="AU5" i="23"/>
  <c r="AA10" i="24" s="1"/>
  <c r="AH5" i="23"/>
  <c r="AY5" i="23"/>
  <c r="AB10" i="24" s="1"/>
  <c r="BB5" i="23"/>
  <c r="AZ5" i="23"/>
  <c r="E5" i="23"/>
  <c r="G10" i="24" s="1"/>
  <c r="M5" i="23"/>
  <c r="Q10" i="24" s="1"/>
  <c r="BS5" i="23"/>
  <c r="BM5" i="23"/>
  <c r="H5" i="23"/>
  <c r="L10" i="24" s="1"/>
  <c r="AV5" i="23"/>
  <c r="AE10" i="24" s="1"/>
  <c r="BR5" i="23"/>
  <c r="BA5" i="23"/>
  <c r="F5" i="23"/>
  <c r="I10" i="24" s="1"/>
  <c r="N5" i="23"/>
  <c r="F10" i="24" s="1"/>
  <c r="BH5" i="23"/>
  <c r="V6" i="24"/>
  <c r="I2" i="24" l="1"/>
  <c r="I7" i="24"/>
  <c r="Q2" i="24"/>
  <c r="Q7" i="24"/>
  <c r="AF2" i="24"/>
  <c r="AF7" i="24"/>
  <c r="D2" i="24"/>
  <c r="D7" i="24"/>
  <c r="T2" i="24"/>
  <c r="T7" i="24"/>
  <c r="G2" i="24"/>
  <c r="G7" i="24"/>
  <c r="AE2" i="24"/>
  <c r="AE7" i="24"/>
  <c r="AA2" i="24"/>
  <c r="AA7" i="24"/>
  <c r="W2" i="24"/>
  <c r="L2" i="24"/>
  <c r="L7" i="24"/>
  <c r="F2" i="24"/>
  <c r="F7" i="24"/>
  <c r="AB2" i="24"/>
  <c r="AB7" i="24"/>
  <c r="J2" i="24"/>
  <c r="J7" i="24"/>
  <c r="I4" i="24"/>
  <c r="I5" i="24"/>
  <c r="J4" i="24"/>
  <c r="J5" i="24"/>
  <c r="AA4" i="24"/>
  <c r="AA5" i="24"/>
  <c r="AE4" i="24"/>
  <c r="AE5" i="24"/>
  <c r="L5" i="24"/>
  <c r="L4" i="24"/>
  <c r="F4" i="24"/>
  <c r="F5" i="24"/>
  <c r="AB4" i="24"/>
  <c r="AB5" i="24"/>
  <c r="T5" i="24"/>
  <c r="T4" i="24"/>
  <c r="D5" i="24"/>
  <c r="D4" i="24"/>
  <c r="Q4" i="24"/>
  <c r="Q5" i="24"/>
  <c r="AF5" i="24"/>
  <c r="AF4" i="24"/>
  <c r="G4" i="24"/>
  <c r="G5" i="24"/>
  <c r="T6" i="24"/>
  <c r="I6" i="24"/>
  <c r="G6" i="24"/>
  <c r="AE6" i="24"/>
  <c r="J6" i="24"/>
  <c r="AB6" i="24"/>
  <c r="D6" i="24"/>
  <c r="F6" i="24"/>
  <c r="AF6" i="24"/>
  <c r="L6" i="24"/>
  <c r="AA6" i="24"/>
  <c r="Q6" i="24"/>
  <c r="D102" i="23"/>
  <c r="T3" i="24" l="1"/>
  <c r="AA3" i="24" l="1"/>
  <c r="Q3" i="24" l="1"/>
  <c r="F3" i="24"/>
  <c r="AE3" i="24" l="1"/>
  <c r="D13" i="23" l="1"/>
  <c r="J3" i="24" l="1"/>
  <c r="L3" i="24"/>
  <c r="D3" i="24" l="1"/>
  <c r="AB3" i="24" l="1"/>
  <c r="I3" i="24" l="1"/>
  <c r="BT114" i="23" l="1"/>
  <c r="D34" i="23"/>
  <c r="D68" i="23"/>
  <c r="D49" i="23"/>
  <c r="D114" i="23" l="1"/>
  <c r="D6" i="23"/>
  <c r="G3" i="24"/>
</calcChain>
</file>

<file path=xl/sharedStrings.xml><?xml version="1.0" encoding="utf-8"?>
<sst xmlns="http://schemas.openxmlformats.org/spreadsheetml/2006/main" count="1541" uniqueCount="207">
  <si>
    <t>3年</t>
    <rPh sb="1" eb="2">
      <t>ネン</t>
    </rPh>
    <phoneticPr fontId="27"/>
  </si>
  <si>
    <t>6年</t>
    <rPh sb="1" eb="2">
      <t>ネン</t>
    </rPh>
    <phoneticPr fontId="27"/>
  </si>
  <si>
    <t>人数</t>
    <rPh sb="0" eb="1">
      <t>ヒト</t>
    </rPh>
    <rPh sb="1" eb="2">
      <t>カズ</t>
    </rPh>
    <phoneticPr fontId="27"/>
  </si>
  <si>
    <t>日付</t>
    <rPh sb="0" eb="1">
      <t>ヒ</t>
    </rPh>
    <rPh sb="1" eb="2">
      <t>ヅケ</t>
    </rPh>
    <phoneticPr fontId="27"/>
  </si>
  <si>
    <t>総計</t>
    <rPh sb="0" eb="2">
      <t>ソウケイ</t>
    </rPh>
    <phoneticPr fontId="27"/>
  </si>
  <si>
    <t>改定</t>
    <rPh sb="0" eb="2">
      <t>カイテイ</t>
    </rPh>
    <phoneticPr fontId="27"/>
  </si>
  <si>
    <t>項
番</t>
    <rPh sb="0" eb="1">
      <t>コウ</t>
    </rPh>
    <rPh sb="2" eb="3">
      <t>バン</t>
    </rPh>
    <phoneticPr fontId="27"/>
  </si>
  <si>
    <t>内橋 かい</t>
    <rPh sb="0" eb="2">
      <t>ウチハシ</t>
    </rPh>
    <phoneticPr fontId="27"/>
  </si>
  <si>
    <t>池内 あおい</t>
    <rPh sb="0" eb="2">
      <t>イケウチ</t>
    </rPh>
    <phoneticPr fontId="27"/>
  </si>
  <si>
    <t>平山 コーチ</t>
    <rPh sb="0" eb="2">
      <t>ヒラヤマ</t>
    </rPh>
    <phoneticPr fontId="27"/>
  </si>
  <si>
    <t>茂木 コーチ</t>
    <rPh sb="0" eb="2">
      <t>モギ</t>
    </rPh>
    <phoneticPr fontId="27"/>
  </si>
  <si>
    <t>通算出席数</t>
    <rPh sb="0" eb="2">
      <t>ツウサン</t>
    </rPh>
    <rPh sb="2" eb="4">
      <t>シュッセキ</t>
    </rPh>
    <rPh sb="4" eb="5">
      <t>スウ</t>
    </rPh>
    <phoneticPr fontId="27"/>
  </si>
  <si>
    <t>伊原　えいた</t>
    <rPh sb="0" eb="2">
      <t>イハラ</t>
    </rPh>
    <phoneticPr fontId="27"/>
  </si>
  <si>
    <t>努力賞</t>
    <rPh sb="0" eb="2">
      <t>ドリョク</t>
    </rPh>
    <rPh sb="2" eb="3">
      <t>ショウ</t>
    </rPh>
    <phoneticPr fontId="27"/>
  </si>
  <si>
    <t>敢闘賞</t>
    <rPh sb="0" eb="2">
      <t>カントウ</t>
    </rPh>
    <rPh sb="2" eb="3">
      <t>ショウ</t>
    </rPh>
    <phoneticPr fontId="27"/>
  </si>
  <si>
    <t>精勤賞</t>
    <rPh sb="0" eb="2">
      <t>セイキン</t>
    </rPh>
    <rPh sb="2" eb="3">
      <t>ショウ</t>
    </rPh>
    <phoneticPr fontId="27"/>
  </si>
  <si>
    <t>西田　たくみ</t>
    <rPh sb="0" eb="2">
      <t>ニシダ</t>
    </rPh>
    <phoneticPr fontId="27"/>
  </si>
  <si>
    <t>西田　ゆうま</t>
    <rPh sb="0" eb="2">
      <t>ニシダ</t>
    </rPh>
    <phoneticPr fontId="27"/>
  </si>
  <si>
    <t>楠田　たくや</t>
    <rPh sb="0" eb="2">
      <t>クスダ</t>
    </rPh>
    <phoneticPr fontId="27"/>
  </si>
  <si>
    <t>池内 あおい</t>
  </si>
  <si>
    <t>懐中電灯</t>
    <rPh sb="0" eb="2">
      <t>カイチュウ</t>
    </rPh>
    <rPh sb="2" eb="4">
      <t>デントウ</t>
    </rPh>
    <phoneticPr fontId="36"/>
  </si>
  <si>
    <t>目覚まし時計</t>
    <rPh sb="0" eb="2">
      <t>メザ</t>
    </rPh>
    <rPh sb="4" eb="6">
      <t>トケイ</t>
    </rPh>
    <phoneticPr fontId="36"/>
  </si>
  <si>
    <t>掛け時計</t>
    <rPh sb="0" eb="1">
      <t>カ</t>
    </rPh>
    <rPh sb="2" eb="4">
      <t>ドケイ</t>
    </rPh>
    <phoneticPr fontId="36"/>
  </si>
  <si>
    <t>空気入れ</t>
    <rPh sb="0" eb="3">
      <t>クウキイ</t>
    </rPh>
    <phoneticPr fontId="36"/>
  </si>
  <si>
    <t>氏　　　　名</t>
    <rPh sb="0" eb="1">
      <t>シ</t>
    </rPh>
    <rPh sb="5" eb="6">
      <t>メイ</t>
    </rPh>
    <phoneticPr fontId="36"/>
  </si>
  <si>
    <t>現在</t>
    <rPh sb="0" eb="2">
      <t>ゲンザイ</t>
    </rPh>
    <phoneticPr fontId="36"/>
  </si>
  <si>
    <t>サボテン</t>
    <phoneticPr fontId="36"/>
  </si>
  <si>
    <t>松原　こうすけ</t>
    <rPh sb="0" eb="2">
      <t>マツバラ</t>
    </rPh>
    <phoneticPr fontId="27"/>
  </si>
  <si>
    <t>3色ボールペン</t>
    <rPh sb="1" eb="2">
      <t>ショク</t>
    </rPh>
    <phoneticPr fontId="36"/>
  </si>
  <si>
    <t>本田 パパ</t>
    <rPh sb="0" eb="2">
      <t>ホンダ</t>
    </rPh>
    <phoneticPr fontId="27"/>
  </si>
  <si>
    <t>女子</t>
    <rPh sb="0" eb="2">
      <t>ジョシ</t>
    </rPh>
    <phoneticPr fontId="27"/>
  </si>
  <si>
    <t>内橋　みわこ</t>
    <rPh sb="0" eb="2">
      <t>ウチハシ</t>
    </rPh>
    <phoneticPr fontId="27"/>
  </si>
  <si>
    <t>伊原　かんた</t>
    <rPh sb="0" eb="2">
      <t>イハラ</t>
    </rPh>
    <phoneticPr fontId="27"/>
  </si>
  <si>
    <t>マグカップ</t>
    <phoneticPr fontId="36"/>
  </si>
  <si>
    <t>ヘッドライト</t>
    <phoneticPr fontId="36"/>
  </si>
  <si>
    <t>ネックウォーマー</t>
    <phoneticPr fontId="36"/>
  </si>
  <si>
    <t>日本代表扇子（せんす）</t>
    <rPh sb="4" eb="6">
      <t>センス</t>
    </rPh>
    <phoneticPr fontId="36"/>
  </si>
  <si>
    <t>5色蛍光ペン</t>
    <rPh sb="1" eb="2">
      <t>ショク</t>
    </rPh>
    <rPh sb="2" eb="4">
      <t>ケイコウ</t>
    </rPh>
    <phoneticPr fontId="36"/>
  </si>
  <si>
    <t>ミニＬＥＤライト</t>
    <phoneticPr fontId="36"/>
  </si>
  <si>
    <t>百日賞</t>
    <rPh sb="0" eb="2">
      <t>ヒャクニチ</t>
    </rPh>
    <rPh sb="2" eb="3">
      <t>ショウ</t>
    </rPh>
    <phoneticPr fontId="27"/>
  </si>
  <si>
    <t>出席100日の百日賞☆まであと何日？</t>
    <rPh sb="0" eb="2">
      <t>シュッセキ</t>
    </rPh>
    <rPh sb="5" eb="6">
      <t>ニチ</t>
    </rPh>
    <rPh sb="7" eb="9">
      <t>ヒャクニチ</t>
    </rPh>
    <rPh sb="9" eb="10">
      <t>ショウ</t>
    </rPh>
    <rPh sb="15" eb="17">
      <t>ナンニチ</t>
    </rPh>
    <phoneticPr fontId="36"/>
  </si>
  <si>
    <t>出席100日以上 ☆</t>
    <rPh sb="0" eb="2">
      <t>シュッセキ</t>
    </rPh>
    <rPh sb="5" eb="6">
      <t>ヒ</t>
    </rPh>
    <rPh sb="6" eb="8">
      <t>イジョウ</t>
    </rPh>
    <phoneticPr fontId="27"/>
  </si>
  <si>
    <t>安部　るいと</t>
    <rPh sb="0" eb="2">
      <t>アベ</t>
    </rPh>
    <phoneticPr fontId="27"/>
  </si>
  <si>
    <t>山下　いお</t>
    <rPh sb="0" eb="2">
      <t>ヤマシタ</t>
    </rPh>
    <phoneticPr fontId="27"/>
  </si>
  <si>
    <t>西田　たくみ</t>
    <rPh sb="0" eb="2">
      <t>ニシダ</t>
    </rPh>
    <phoneticPr fontId="36"/>
  </si>
  <si>
    <t>三和　あきと</t>
    <rPh sb="0" eb="2">
      <t>ミワ</t>
    </rPh>
    <phoneticPr fontId="27"/>
  </si>
  <si>
    <t>三和　あきと</t>
    <phoneticPr fontId="27"/>
  </si>
  <si>
    <t>一般</t>
    <rPh sb="0" eb="2">
      <t>イッパン</t>
    </rPh>
    <phoneticPr fontId="27"/>
  </si>
  <si>
    <t>中2</t>
    <rPh sb="0" eb="1">
      <t>チュウ</t>
    </rPh>
    <phoneticPr fontId="27"/>
  </si>
  <si>
    <t>山下　こうた</t>
    <rPh sb="0" eb="2">
      <t>ヤマシタ</t>
    </rPh>
    <phoneticPr fontId="27"/>
  </si>
  <si>
    <t>ストップウォッチ</t>
    <phoneticPr fontId="27"/>
  </si>
  <si>
    <t>高取　ひなた</t>
    <rPh sb="0" eb="2">
      <t>タカトリ</t>
    </rPh>
    <phoneticPr fontId="27"/>
  </si>
  <si>
    <t>平山タツ　コーチ</t>
    <rPh sb="0" eb="2">
      <t>ヒラヤマ</t>
    </rPh>
    <phoneticPr fontId="27"/>
  </si>
  <si>
    <t>方山あゆむ　コーチ</t>
    <rPh sb="0" eb="2">
      <t>カタヤマ</t>
    </rPh>
    <phoneticPr fontId="27"/>
  </si>
  <si>
    <t>水谷れお　コーチ</t>
    <rPh sb="0" eb="2">
      <t>ミズタニ</t>
    </rPh>
    <phoneticPr fontId="27"/>
  </si>
  <si>
    <t>森田　ちひろ</t>
    <rPh sb="0" eb="2">
      <t>モリタ</t>
    </rPh>
    <phoneticPr fontId="27"/>
  </si>
  <si>
    <t>高取　そうすけ</t>
    <rPh sb="0" eb="2">
      <t>タカトリ</t>
    </rPh>
    <phoneticPr fontId="27"/>
  </si>
  <si>
    <t>池内　パパ</t>
    <rPh sb="0" eb="2">
      <t>イケウチ</t>
    </rPh>
    <phoneticPr fontId="27"/>
  </si>
  <si>
    <t>山下　こうた</t>
    <rPh sb="0" eb="2">
      <t>ヤマシタ</t>
    </rPh>
    <phoneticPr fontId="27"/>
  </si>
  <si>
    <t>ミニ扇風機（キャップ付き）</t>
    <rPh sb="2" eb="5">
      <t>センプウキ</t>
    </rPh>
    <rPh sb="10" eb="11">
      <t>ツ</t>
    </rPh>
    <phoneticPr fontId="36"/>
  </si>
  <si>
    <t>林　　りこ</t>
    <rPh sb="0" eb="1">
      <t>ハヤシ</t>
    </rPh>
    <phoneticPr fontId="27"/>
  </si>
  <si>
    <t>松本　ひなた</t>
    <rPh sb="0" eb="2">
      <t>マツモト</t>
    </rPh>
    <phoneticPr fontId="27"/>
  </si>
  <si>
    <t>岩田　そううん</t>
    <rPh sb="0" eb="2">
      <t>イワタ</t>
    </rPh>
    <phoneticPr fontId="27"/>
  </si>
  <si>
    <t>加古　いつき</t>
    <rPh sb="0" eb="2">
      <t>カコ</t>
    </rPh>
    <phoneticPr fontId="27"/>
  </si>
  <si>
    <t>池谷　さえ</t>
    <rPh sb="0" eb="2">
      <t>イケガヤ</t>
    </rPh>
    <phoneticPr fontId="27"/>
  </si>
  <si>
    <t>池内　しゅう</t>
    <rPh sb="0" eb="2">
      <t>イケウチ</t>
    </rPh>
    <phoneticPr fontId="27"/>
  </si>
  <si>
    <t>中村　はじめ</t>
    <rPh sb="0" eb="2">
      <t>ナカムラ</t>
    </rPh>
    <phoneticPr fontId="27"/>
  </si>
  <si>
    <t>幡多　ゆづき</t>
    <rPh sb="0" eb="2">
      <t>ハタ</t>
    </rPh>
    <phoneticPr fontId="27"/>
  </si>
  <si>
    <t>もちもちクッション（＠600）</t>
    <phoneticPr fontId="27"/>
  </si>
  <si>
    <t>腕時計（＠300）</t>
    <rPh sb="0" eb="1">
      <t>ウデ</t>
    </rPh>
    <rPh sb="1" eb="3">
      <t>ドケイ</t>
    </rPh>
    <phoneticPr fontId="27"/>
  </si>
  <si>
    <t>腕時計（＠100）</t>
    <rPh sb="0" eb="1">
      <t>ウデ</t>
    </rPh>
    <rPh sb="1" eb="3">
      <t>トケイ</t>
    </rPh>
    <phoneticPr fontId="36"/>
  </si>
  <si>
    <t>トランプ</t>
    <phoneticPr fontId="27"/>
  </si>
  <si>
    <t>シャープペン付4色ボールペン</t>
    <rPh sb="6" eb="7">
      <t>ツキ</t>
    </rPh>
    <rPh sb="8" eb="9">
      <t>ショク</t>
    </rPh>
    <phoneticPr fontId="27"/>
  </si>
  <si>
    <t>電動式消しゴム</t>
    <rPh sb="0" eb="3">
      <t>デンドウシキ</t>
    </rPh>
    <rPh sb="3" eb="4">
      <t>ケ</t>
    </rPh>
    <phoneticPr fontId="27"/>
  </si>
  <si>
    <t>電動式消しゴムの替えゴム</t>
    <rPh sb="0" eb="3">
      <t>デンドウシキ</t>
    </rPh>
    <rPh sb="3" eb="4">
      <t>ケ</t>
    </rPh>
    <rPh sb="8" eb="9">
      <t>カ</t>
    </rPh>
    <phoneticPr fontId="27"/>
  </si>
  <si>
    <t>中1</t>
    <rPh sb="0" eb="1">
      <t>チュウ</t>
    </rPh>
    <phoneticPr fontId="27"/>
  </si>
  <si>
    <t>藤本　ゆうと</t>
    <rPh sb="0" eb="2">
      <t>フジモト</t>
    </rPh>
    <phoneticPr fontId="27"/>
  </si>
  <si>
    <t>壇上　りひと</t>
    <rPh sb="0" eb="2">
      <t>ダンジョウ</t>
    </rPh>
    <phoneticPr fontId="27"/>
  </si>
  <si>
    <t>久武　れい</t>
    <rPh sb="0" eb="2">
      <t>ヒサタケ</t>
    </rPh>
    <phoneticPr fontId="27"/>
  </si>
  <si>
    <t>榮元　こうた</t>
    <rPh sb="0" eb="1">
      <t>エイ</t>
    </rPh>
    <rPh sb="1" eb="2">
      <t>モト</t>
    </rPh>
    <phoneticPr fontId="27"/>
  </si>
  <si>
    <t>松田　おうすけ</t>
    <rPh sb="0" eb="2">
      <t>マツダ</t>
    </rPh>
    <phoneticPr fontId="27"/>
  </si>
  <si>
    <t>三和　コーチ</t>
    <rPh sb="0" eb="2">
      <t>ミワ</t>
    </rPh>
    <phoneticPr fontId="27"/>
  </si>
  <si>
    <t>横山　いと</t>
    <rPh sb="0" eb="2">
      <t>ヨコヤマ</t>
    </rPh>
    <phoneticPr fontId="27"/>
  </si>
  <si>
    <t>日置　しゅんと</t>
    <rPh sb="0" eb="2">
      <t>ヒオキ</t>
    </rPh>
    <phoneticPr fontId="27"/>
  </si>
  <si>
    <t>伊藤　りょういちろう</t>
    <rPh sb="0" eb="2">
      <t>イトウ</t>
    </rPh>
    <phoneticPr fontId="27"/>
  </si>
  <si>
    <t>前田　おうすけ</t>
    <rPh sb="0" eb="2">
      <t>マエダ</t>
    </rPh>
    <phoneticPr fontId="27"/>
  </si>
  <si>
    <t>神川　あきと</t>
    <rPh sb="0" eb="2">
      <t>カミカワ</t>
    </rPh>
    <phoneticPr fontId="27"/>
  </si>
  <si>
    <t>白潟　そうた</t>
    <rPh sb="0" eb="1">
      <t>シロ</t>
    </rPh>
    <rPh sb="1" eb="2">
      <t>カタ</t>
    </rPh>
    <phoneticPr fontId="27"/>
  </si>
  <si>
    <t>井貫　あいと</t>
    <rPh sb="0" eb="2">
      <t>イヌキ</t>
    </rPh>
    <phoneticPr fontId="27"/>
  </si>
  <si>
    <t>伊原　かんた</t>
    <rPh sb="0" eb="2">
      <t>イハラ</t>
    </rPh>
    <phoneticPr fontId="27"/>
  </si>
  <si>
    <t>中村　はじめ</t>
    <rPh sb="0" eb="2">
      <t>ナカムラ</t>
    </rPh>
    <phoneticPr fontId="27"/>
  </si>
  <si>
    <t>久武　れい</t>
    <rPh sb="0" eb="2">
      <t>ヒサタケ</t>
    </rPh>
    <phoneticPr fontId="36"/>
  </si>
  <si>
    <t>榮元　こうた</t>
    <phoneticPr fontId="27"/>
  </si>
  <si>
    <t>岩田　そううん</t>
    <rPh sb="0" eb="2">
      <t>イワタ</t>
    </rPh>
    <phoneticPr fontId="27"/>
  </si>
  <si>
    <t>前田　おうすけ</t>
    <phoneticPr fontId="27"/>
  </si>
  <si>
    <t>鉛筆削り</t>
    <rPh sb="0" eb="2">
      <t>エンピツ</t>
    </rPh>
    <rPh sb="2" eb="3">
      <t>ケズ</t>
    </rPh>
    <phoneticPr fontId="36"/>
  </si>
  <si>
    <t>幡多　ゆづき</t>
    <phoneticPr fontId="27"/>
  </si>
  <si>
    <t>尾崎　かれん</t>
    <phoneticPr fontId="27"/>
  </si>
  <si>
    <t>中3</t>
    <rPh sb="0" eb="1">
      <t>チュウ</t>
    </rPh>
    <phoneticPr fontId="27"/>
  </si>
  <si>
    <t>田中　ゆうき</t>
    <rPh sb="0" eb="2">
      <t>タナカ</t>
    </rPh>
    <phoneticPr fontId="27"/>
  </si>
  <si>
    <t>繰越</t>
    <rPh sb="0" eb="2">
      <t>クリコシ</t>
    </rPh>
    <phoneticPr fontId="27"/>
  </si>
  <si>
    <t>芝　　さほみ</t>
    <rPh sb="0" eb="1">
      <t>シバ</t>
    </rPh>
    <phoneticPr fontId="27"/>
  </si>
  <si>
    <t>前期繰越出席数</t>
    <rPh sb="0" eb="2">
      <t>ゼンキ</t>
    </rPh>
    <rPh sb="2" eb="4">
      <t>クリコシ</t>
    </rPh>
    <rPh sb="4" eb="6">
      <t>シュッセキ</t>
    </rPh>
    <rPh sb="6" eb="7">
      <t>スウ</t>
    </rPh>
    <phoneticPr fontId="27"/>
  </si>
  <si>
    <t>八十原　けい</t>
    <rPh sb="0" eb="3">
      <t>ヤソハラ</t>
    </rPh>
    <phoneticPr fontId="27"/>
  </si>
  <si>
    <t>住田　りゅうのすけ</t>
    <rPh sb="0" eb="2">
      <t>スミタ</t>
    </rPh>
    <phoneticPr fontId="27"/>
  </si>
  <si>
    <t>榮元　コーチ</t>
    <rPh sb="0" eb="1">
      <t>エイ</t>
    </rPh>
    <rPh sb="1" eb="2">
      <t>モト</t>
    </rPh>
    <phoneticPr fontId="27"/>
  </si>
  <si>
    <t>猪又　ともき</t>
    <rPh sb="0" eb="1">
      <t>イ</t>
    </rPh>
    <rPh sb="1" eb="2">
      <t>マタ</t>
    </rPh>
    <phoneticPr fontId="27"/>
  </si>
  <si>
    <t>10/1からの出席日数</t>
    <rPh sb="7" eb="9">
      <t>シュッセキ</t>
    </rPh>
    <rPh sb="9" eb="11">
      <t>ニッスウ</t>
    </rPh>
    <phoneticPr fontId="27"/>
  </si>
  <si>
    <t>岩田　パパ</t>
    <rPh sb="0" eb="2">
      <t>イワタ</t>
    </rPh>
    <phoneticPr fontId="27"/>
  </si>
  <si>
    <t>120日賞</t>
    <rPh sb="3" eb="4">
      <t>ニチ</t>
    </rPh>
    <rPh sb="4" eb="5">
      <t>ショウ</t>
    </rPh>
    <phoneticPr fontId="27"/>
  </si>
  <si>
    <t>出席120日以上 ◇</t>
    <rPh sb="0" eb="2">
      <t>シュッセキ</t>
    </rPh>
    <rPh sb="5" eb="6">
      <t>ヒ</t>
    </rPh>
    <rPh sb="6" eb="8">
      <t>イジョウ</t>
    </rPh>
    <phoneticPr fontId="27"/>
  </si>
  <si>
    <t>出席120日の 120賞◇まであと何日？</t>
    <rPh sb="0" eb="2">
      <t>シュッセキ</t>
    </rPh>
    <rPh sb="5" eb="6">
      <t>ニチ</t>
    </rPh>
    <rPh sb="11" eb="12">
      <t>ショウ</t>
    </rPh>
    <rPh sb="17" eb="19">
      <t>ナンニチ</t>
    </rPh>
    <phoneticPr fontId="36"/>
  </si>
  <si>
    <t>電動式鉛筆削り</t>
    <rPh sb="0" eb="2">
      <t>デンドウ</t>
    </rPh>
    <rPh sb="2" eb="3">
      <t>シキ</t>
    </rPh>
    <rPh sb="3" eb="5">
      <t>エンピツ</t>
    </rPh>
    <rPh sb="5" eb="6">
      <t>ケズ</t>
    </rPh>
    <phoneticPr fontId="27"/>
  </si>
  <si>
    <t>ゴキブリ（磁石式）</t>
    <rPh sb="5" eb="7">
      <t>ジシャク</t>
    </rPh>
    <rPh sb="7" eb="8">
      <t>シキ</t>
    </rPh>
    <phoneticPr fontId="27"/>
  </si>
  <si>
    <t>大橋　そうた</t>
    <rPh sb="0" eb="2">
      <t>オオハシ</t>
    </rPh>
    <phoneticPr fontId="27"/>
  </si>
  <si>
    <t>4月</t>
    <rPh sb="1" eb="2">
      <t>ガツ</t>
    </rPh>
    <phoneticPr fontId="27"/>
  </si>
  <si>
    <t>4月出席数</t>
    <rPh sb="1" eb="2">
      <t>ガツ</t>
    </rPh>
    <rPh sb="2" eb="4">
      <t>シュッセキ</t>
    </rPh>
    <rPh sb="4" eb="5">
      <t>スウ</t>
    </rPh>
    <phoneticPr fontId="27"/>
  </si>
  <si>
    <t>5月</t>
    <rPh sb="1" eb="2">
      <t>ガツ</t>
    </rPh>
    <phoneticPr fontId="27"/>
  </si>
  <si>
    <t>5月出席数</t>
    <rPh sb="1" eb="2">
      <t>ガツ</t>
    </rPh>
    <rPh sb="2" eb="4">
      <t>シュッセキ</t>
    </rPh>
    <rPh sb="4" eb="5">
      <t>スウ</t>
    </rPh>
    <phoneticPr fontId="27"/>
  </si>
  <si>
    <t>6月</t>
    <rPh sb="1" eb="2">
      <t>ガツ</t>
    </rPh>
    <phoneticPr fontId="27"/>
  </si>
  <si>
    <t>6月出席数</t>
    <rPh sb="1" eb="2">
      <t>ガツ</t>
    </rPh>
    <rPh sb="2" eb="4">
      <t>シュッセキ</t>
    </rPh>
    <rPh sb="4" eb="5">
      <t>スウ</t>
    </rPh>
    <phoneticPr fontId="27"/>
  </si>
  <si>
    <t>7月</t>
    <rPh sb="1" eb="2">
      <t>ガツ</t>
    </rPh>
    <phoneticPr fontId="27"/>
  </si>
  <si>
    <t>7月出席数</t>
    <rPh sb="1" eb="2">
      <t>ガツ</t>
    </rPh>
    <rPh sb="2" eb="4">
      <t>シュッセキ</t>
    </rPh>
    <rPh sb="4" eb="5">
      <t>スウ</t>
    </rPh>
    <phoneticPr fontId="27"/>
  </si>
  <si>
    <t>8月</t>
    <rPh sb="1" eb="2">
      <t>ガツ</t>
    </rPh>
    <phoneticPr fontId="27"/>
  </si>
  <si>
    <t>8月出席数</t>
    <rPh sb="1" eb="2">
      <t>ガツ</t>
    </rPh>
    <rPh sb="2" eb="4">
      <t>シュッセキ</t>
    </rPh>
    <rPh sb="4" eb="5">
      <t>スウ</t>
    </rPh>
    <phoneticPr fontId="27"/>
  </si>
  <si>
    <t>9月</t>
    <rPh sb="1" eb="2">
      <t>ガツ</t>
    </rPh>
    <phoneticPr fontId="27"/>
  </si>
  <si>
    <t>9月出席数</t>
    <rPh sb="1" eb="2">
      <t>ガツ</t>
    </rPh>
    <rPh sb="2" eb="4">
      <t>シュッセキ</t>
    </rPh>
    <rPh sb="4" eb="5">
      <t>スウ</t>
    </rPh>
    <phoneticPr fontId="27"/>
  </si>
  <si>
    <t>２０21年度前期（4月～9月）　舞子台緑地公園早朝練習出席表</t>
    <rPh sb="6" eb="8">
      <t>ゼンキ</t>
    </rPh>
    <rPh sb="10" eb="11">
      <t>ガツ</t>
    </rPh>
    <rPh sb="13" eb="14">
      <t>ガツ</t>
    </rPh>
    <phoneticPr fontId="27"/>
  </si>
  <si>
    <t>5年</t>
    <rPh sb="1" eb="2">
      <t>ネン</t>
    </rPh>
    <phoneticPr fontId="27"/>
  </si>
  <si>
    <t>4年</t>
    <rPh sb="1" eb="2">
      <t>ネン</t>
    </rPh>
    <phoneticPr fontId="27"/>
  </si>
  <si>
    <t>女子</t>
    <rPh sb="0" eb="2">
      <t>ジョシ</t>
    </rPh>
    <phoneticPr fontId="27"/>
  </si>
  <si>
    <t>出席40日以上 ▲</t>
    <rPh sb="0" eb="2">
      <t>シュッセキ</t>
    </rPh>
    <rPh sb="4" eb="5">
      <t>ニチ</t>
    </rPh>
    <rPh sb="5" eb="7">
      <t>イジョウ</t>
    </rPh>
    <phoneticPr fontId="27"/>
  </si>
  <si>
    <t>出席85日以上 ●</t>
    <rPh sb="0" eb="2">
      <t>シュッセキ</t>
    </rPh>
    <rPh sb="4" eb="5">
      <t>ヒ</t>
    </rPh>
    <rPh sb="5" eb="7">
      <t>イジョウ</t>
    </rPh>
    <phoneticPr fontId="27"/>
  </si>
  <si>
    <t>出席65日以上 ■</t>
    <rPh sb="0" eb="2">
      <t>シュッセキ</t>
    </rPh>
    <rPh sb="4" eb="5">
      <t>ヒ</t>
    </rPh>
    <rPh sb="5" eb="7">
      <t>イジョウ</t>
    </rPh>
    <phoneticPr fontId="27"/>
  </si>
  <si>
    <t>出席　40日の努力賞▲まであと何日？</t>
    <rPh sb="0" eb="2">
      <t>シュッセキ</t>
    </rPh>
    <rPh sb="5" eb="6">
      <t>ニチ</t>
    </rPh>
    <rPh sb="7" eb="9">
      <t>ドリョク</t>
    </rPh>
    <rPh sb="9" eb="10">
      <t>ショウ</t>
    </rPh>
    <rPh sb="15" eb="17">
      <t>ナンニチ</t>
    </rPh>
    <phoneticPr fontId="36"/>
  </si>
  <si>
    <t>出席　65日の敢闘賞■まであと何日？</t>
    <rPh sb="0" eb="2">
      <t>シュッセキ</t>
    </rPh>
    <rPh sb="5" eb="6">
      <t>ニチ</t>
    </rPh>
    <rPh sb="7" eb="9">
      <t>カントウ</t>
    </rPh>
    <rPh sb="9" eb="10">
      <t>ショウ</t>
    </rPh>
    <rPh sb="15" eb="17">
      <t>ナンニチ</t>
    </rPh>
    <phoneticPr fontId="36"/>
  </si>
  <si>
    <t>出席　85日の精勤賞●まであと何日？</t>
    <rPh sb="0" eb="2">
      <t>シュッセキ</t>
    </rPh>
    <rPh sb="5" eb="6">
      <t>ニチ</t>
    </rPh>
    <rPh sb="7" eb="9">
      <t>セイキン</t>
    </rPh>
    <rPh sb="9" eb="10">
      <t>ショウ</t>
    </rPh>
    <rPh sb="15" eb="17">
      <t>ナンニチ</t>
    </rPh>
    <phoneticPr fontId="36"/>
  </si>
  <si>
    <t>嶋崎　こうた</t>
    <rPh sb="0" eb="2">
      <t>シマザキ</t>
    </rPh>
    <phoneticPr fontId="27"/>
  </si>
  <si>
    <t>1年園児</t>
    <rPh sb="1" eb="2">
      <t>ネン</t>
    </rPh>
    <rPh sb="2" eb="4">
      <t>エンジ</t>
    </rPh>
    <phoneticPr fontId="27"/>
  </si>
  <si>
    <t>横山　ママ</t>
    <rPh sb="0" eb="2">
      <t>ヨコヤマ</t>
    </rPh>
    <phoneticPr fontId="27"/>
  </si>
  <si>
    <t>嶋崎　ママ</t>
    <rPh sb="0" eb="2">
      <t>シマザキ</t>
    </rPh>
    <phoneticPr fontId="27"/>
  </si>
  <si>
    <t>2年</t>
    <rPh sb="1" eb="2">
      <t>ネン</t>
    </rPh>
    <phoneticPr fontId="27"/>
  </si>
  <si>
    <t>〇</t>
  </si>
  <si>
    <t>◎</t>
  </si>
  <si>
    <t>△</t>
  </si>
  <si>
    <t>榮元　けいた</t>
    <rPh sb="0" eb="2">
      <t>エイモト</t>
    </rPh>
    <phoneticPr fontId="27"/>
  </si>
  <si>
    <t>榮元　けいた</t>
    <phoneticPr fontId="27"/>
  </si>
  <si>
    <t>藤戸　えいた</t>
    <rPh sb="0" eb="2">
      <t>フジト</t>
    </rPh>
    <phoneticPr fontId="27"/>
  </si>
  <si>
    <t>中村　はる</t>
    <rPh sb="0" eb="2">
      <t>ナカムラ</t>
    </rPh>
    <phoneticPr fontId="27"/>
  </si>
  <si>
    <t>☆</t>
  </si>
  <si>
    <t>藤戸　えいた</t>
    <phoneticPr fontId="27"/>
  </si>
  <si>
    <t>中村　はる</t>
    <rPh sb="0" eb="2">
      <t>ナカムラ</t>
    </rPh>
    <phoneticPr fontId="27"/>
  </si>
  <si>
    <t>アップル：39円、レモンティ：28円、レモンライム：39円、ジンジャーエール：39円、アクティーブ：39円、サイダー：39円、スコール：39円
スキットレモン：35円、ミラクルボディV：35円、ラムネ：35円、ミルクティ：28円、</t>
    <rPh sb="7" eb="8">
      <t>エン</t>
    </rPh>
    <rPh sb="17" eb="18">
      <t>エン</t>
    </rPh>
    <rPh sb="28" eb="29">
      <t>エン</t>
    </rPh>
    <rPh sb="41" eb="42">
      <t>エン</t>
    </rPh>
    <rPh sb="52" eb="53">
      <t>エン</t>
    </rPh>
    <rPh sb="61" eb="62">
      <t>エン</t>
    </rPh>
    <rPh sb="70" eb="71">
      <t>エン</t>
    </rPh>
    <rPh sb="82" eb="83">
      <t>エン</t>
    </rPh>
    <rPh sb="95" eb="96">
      <t>エン</t>
    </rPh>
    <rPh sb="103" eb="104">
      <t>エン</t>
    </rPh>
    <rPh sb="113" eb="114">
      <t>エン</t>
    </rPh>
    <phoneticPr fontId="27"/>
  </si>
  <si>
    <t>▲</t>
  </si>
  <si>
    <t>◎</t>
    <phoneticPr fontId="27"/>
  </si>
  <si>
    <t>梅原　はる</t>
    <rPh sb="0" eb="2">
      <t>ウメハラ</t>
    </rPh>
    <phoneticPr fontId="27"/>
  </si>
  <si>
    <t>トップ13</t>
    <phoneticPr fontId="36"/>
  </si>
  <si>
    <t>Top 13
(10/1～)</t>
    <phoneticPr fontId="27"/>
  </si>
  <si>
    <t>1-3：500円,4-6：400円,　　　7-10：300円、11-13：200円</t>
    <rPh sb="40" eb="41">
      <t>エン</t>
    </rPh>
    <phoneticPr fontId="27"/>
  </si>
  <si>
    <r>
      <t>缶ジュース（＠600）</t>
    </r>
    <r>
      <rPr>
        <sz val="9"/>
        <color theme="1"/>
        <rFont val="ＭＳ Ｐゴシック"/>
        <family val="3"/>
        <charset val="128"/>
        <scheme val="minor"/>
      </rPr>
      <t>（サイダー3、ラムネ2）×各3　</t>
    </r>
  </si>
  <si>
    <r>
      <t>缶ジュース（＠200）</t>
    </r>
    <r>
      <rPr>
        <sz val="9"/>
        <color theme="1"/>
        <rFont val="ＭＳ Ｐゴシック"/>
        <family val="3"/>
        <charset val="128"/>
        <scheme val="minor"/>
      </rPr>
      <t>（サイダー3、ラムネ2）</t>
    </r>
    <r>
      <rPr>
        <sz val="11"/>
        <color theme="1"/>
        <rFont val="ＭＳ Ｐゴシック"/>
        <family val="2"/>
        <charset val="128"/>
        <scheme val="minor"/>
      </rPr>
      <t>　</t>
    </r>
  </si>
  <si>
    <r>
      <t>缶ジュース（＠100）</t>
    </r>
    <r>
      <rPr>
        <sz val="9"/>
        <color theme="1"/>
        <rFont val="ＭＳ Ｐゴシック"/>
        <family val="3"/>
        <charset val="128"/>
        <scheme val="minor"/>
      </rPr>
      <t>（サイダー1、ラムネ1）</t>
    </r>
    <r>
      <rPr>
        <sz val="11"/>
        <color theme="1"/>
        <rFont val="ＭＳ Ｐゴシック"/>
        <family val="2"/>
        <charset val="128"/>
        <scheme val="minor"/>
      </rPr>
      <t>　</t>
    </r>
  </si>
  <si>
    <r>
      <t>缶ジュース（＠100）</t>
    </r>
    <r>
      <rPr>
        <sz val="9"/>
        <color theme="1"/>
        <rFont val="ＭＳ Ｐゴシック"/>
        <family val="3"/>
        <charset val="128"/>
        <scheme val="minor"/>
      </rPr>
      <t>（スキットレモン1、アップル1）　</t>
    </r>
  </si>
  <si>
    <r>
      <t>缶ジュース（＠100）</t>
    </r>
    <r>
      <rPr>
        <sz val="9"/>
        <rFont val="ＭＳ Ｐゴシック"/>
        <family val="3"/>
        <charset val="128"/>
        <scheme val="minor"/>
      </rPr>
      <t>（サイダー1、アップル1）　</t>
    </r>
  </si>
  <si>
    <t>梅原　ママ</t>
    <rPh sb="0" eb="2">
      <t>ウメハラ</t>
    </rPh>
    <phoneticPr fontId="27"/>
  </si>
  <si>
    <t>■</t>
  </si>
  <si>
    <t>藤本　いおり</t>
    <rPh sb="0" eb="2">
      <t>フジモト</t>
    </rPh>
    <phoneticPr fontId="27"/>
  </si>
  <si>
    <t>2021年度前期通算出席日数（繰越含む）</t>
    <rPh sb="4" eb="5">
      <t>ネン</t>
    </rPh>
    <rPh sb="5" eb="6">
      <t>ド</t>
    </rPh>
    <rPh sb="6" eb="8">
      <t>ゼンキ</t>
    </rPh>
    <rPh sb="8" eb="10">
      <t>ツウサン</t>
    </rPh>
    <rPh sb="10" eb="12">
      <t>シュッセキ</t>
    </rPh>
    <rPh sb="12" eb="14">
      <t>ニッスウ</t>
    </rPh>
    <rPh sb="15" eb="17">
      <t>クリコシ</t>
    </rPh>
    <rPh sb="17" eb="18">
      <t>フク</t>
    </rPh>
    <phoneticPr fontId="36"/>
  </si>
  <si>
    <t>米田　こうが</t>
    <rPh sb="0" eb="2">
      <t>ヨネダ</t>
    </rPh>
    <phoneticPr fontId="27"/>
  </si>
  <si>
    <t>◎</t>
    <phoneticPr fontId="27"/>
  </si>
  <si>
    <t>▲
■</t>
    <phoneticPr fontId="27"/>
  </si>
  <si>
    <r>
      <t>缶ジュース（＠200）</t>
    </r>
    <r>
      <rPr>
        <sz val="9"/>
        <color theme="1"/>
        <rFont val="ＭＳ Ｐゴシック"/>
        <family val="3"/>
        <charset val="128"/>
        <scheme val="minor"/>
      </rPr>
      <t>（サイダー1、ラムネ1、メロンクリームソーダ2、スコール1）</t>
    </r>
    <r>
      <rPr>
        <sz val="11"/>
        <color theme="1"/>
        <rFont val="ＭＳ Ｐゴシック"/>
        <family val="2"/>
        <charset val="128"/>
        <scheme val="minor"/>
      </rPr>
      <t>　</t>
    </r>
    <phoneticPr fontId="27"/>
  </si>
  <si>
    <t>中3</t>
    <rPh sb="0" eb="1">
      <t>チュウ</t>
    </rPh>
    <phoneticPr fontId="27"/>
  </si>
  <si>
    <t>池内　はじめ</t>
    <rPh sb="0" eb="2">
      <t>イケウチ</t>
    </rPh>
    <phoneticPr fontId="27"/>
  </si>
  <si>
    <t>松本　ほまれ</t>
    <rPh sb="0" eb="2">
      <t>マツモト</t>
    </rPh>
    <phoneticPr fontId="27"/>
  </si>
  <si>
    <t>■
●
☆</t>
    <phoneticPr fontId="27"/>
  </si>
  <si>
    <t>◇</t>
    <phoneticPr fontId="27"/>
  </si>
  <si>
    <t>ＬＥＤライト</t>
    <phoneticPr fontId="36"/>
  </si>
  <si>
    <t>●</t>
  </si>
  <si>
    <t>目覚まし時計</t>
    <rPh sb="0" eb="2">
      <t>メザ</t>
    </rPh>
    <rPh sb="4" eb="6">
      <t>トケイ</t>
    </rPh>
    <phoneticPr fontId="27"/>
  </si>
  <si>
    <t>▲
■</t>
    <phoneticPr fontId="27"/>
  </si>
  <si>
    <t>➄</t>
    <phoneticPr fontId="27"/>
  </si>
  <si>
    <t>④</t>
    <phoneticPr fontId="27"/>
  </si>
  <si>
    <t>③</t>
    <phoneticPr fontId="27"/>
  </si>
  <si>
    <t>②</t>
    <phoneticPr fontId="27"/>
  </si>
  <si>
    <t>1-3：500円,4-6：400円,7-10：300円、11-13：200円</t>
    <phoneticPr fontId="27"/>
  </si>
  <si>
    <t>☆
➄</t>
    <phoneticPr fontId="27"/>
  </si>
  <si>
    <t>➄
-4</t>
    <phoneticPr fontId="27"/>
  </si>
  <si>
    <t>➄
-1</t>
    <phoneticPr fontId="27"/>
  </si>
  <si>
    <t>◇</t>
    <phoneticPr fontId="27"/>
  </si>
  <si>
    <t>②</t>
    <phoneticPr fontId="27"/>
  </si>
  <si>
    <t>④
■
●
☆
◇</t>
    <phoneticPr fontId="27"/>
  </si>
  <si>
    <r>
      <t>缶ジュース（＠800）</t>
    </r>
    <r>
      <rPr>
        <sz val="9"/>
        <color rgb="FFFF0000"/>
        <rFont val="ＭＳ Ｐゴシック"/>
        <family val="3"/>
        <charset val="128"/>
        <scheme val="minor"/>
      </rPr>
      <t>（メロンクリームソーダ2、ジンジャーエール9、スキットレモン9）　</t>
    </r>
    <phoneticPr fontId="27"/>
  </si>
  <si>
    <r>
      <t>缶ジュース（＠900）</t>
    </r>
    <r>
      <rPr>
        <sz val="9"/>
        <color rgb="FFFF0000"/>
        <rFont val="ＭＳ Ｐゴシック"/>
        <family val="3"/>
        <charset val="128"/>
        <scheme val="minor"/>
      </rPr>
      <t>（アップル13、メロンクリームソーダ12）　</t>
    </r>
    <phoneticPr fontId="27"/>
  </si>
  <si>
    <t>➄
■
●
☆
◇</t>
    <phoneticPr fontId="27"/>
  </si>
  <si>
    <r>
      <t>缶ジュース（＠200）</t>
    </r>
    <r>
      <rPr>
        <sz val="9"/>
        <color rgb="FFFF0000"/>
        <rFont val="ＭＳ Ｐゴシック"/>
        <family val="3"/>
        <charset val="128"/>
        <scheme val="minor"/>
      </rPr>
      <t>（メロンクリームソーダ2、スコール1，ジンジャーエール1、ラムネ1）　</t>
    </r>
    <phoneticPr fontId="27"/>
  </si>
  <si>
    <t>③
-2</t>
    <phoneticPr fontId="27"/>
  </si>
  <si>
    <r>
      <t>缶ジュース（＠800）</t>
    </r>
    <r>
      <rPr>
        <sz val="9"/>
        <color rgb="FFFF0000"/>
        <rFont val="ＭＳ Ｐゴシック"/>
        <family val="3"/>
        <charset val="128"/>
        <scheme val="minor"/>
      </rPr>
      <t>（アップル1、メロンクリームソーダ6，スコール3、、ジンジャーエール3，、スキットレモン2）　</t>
    </r>
    <phoneticPr fontId="27"/>
  </si>
  <si>
    <t>④
▲
■
●
☆
◇</t>
    <phoneticPr fontId="27"/>
  </si>
  <si>
    <t>③
▲
■
●
☆
◇</t>
    <phoneticPr fontId="27"/>
  </si>
  <si>
    <r>
      <t>缶ジュース（＠900）</t>
    </r>
    <r>
      <rPr>
        <sz val="9"/>
        <color rgb="FFFF0000"/>
        <rFont val="ＭＳ Ｐゴシック"/>
        <family val="3"/>
        <charset val="128"/>
        <scheme val="minor"/>
      </rPr>
      <t>（アップル8、メロンクリームソーダ9，スコール8）　</t>
    </r>
    <phoneticPr fontId="27"/>
  </si>
  <si>
    <r>
      <t>缶ジュース（＠300）</t>
    </r>
    <r>
      <rPr>
        <sz val="9"/>
        <color theme="1"/>
        <rFont val="ＭＳ Ｐゴシック"/>
        <family val="3"/>
        <charset val="128"/>
        <scheme val="minor"/>
      </rPr>
      <t>（スコール7）　</t>
    </r>
    <r>
      <rPr>
        <sz val="11"/>
        <color theme="1"/>
        <rFont val="ＭＳ Ｐゴシック"/>
        <family val="2"/>
        <charset val="128"/>
        <scheme val="minor"/>
      </rPr>
      <t/>
    </r>
    <phoneticPr fontId="27"/>
  </si>
  <si>
    <t>③</t>
    <phoneticPr fontId="27"/>
  </si>
  <si>
    <r>
      <t>缶ジュース（＠100）</t>
    </r>
    <r>
      <rPr>
        <sz val="9"/>
        <color theme="1"/>
        <rFont val="ＭＳ Ｐゴシック"/>
        <family val="3"/>
        <charset val="128"/>
        <scheme val="minor"/>
      </rPr>
      <t>（ジンジャーエール1、スキットレモン1）　</t>
    </r>
    <phoneticPr fontId="27"/>
  </si>
  <si>
    <r>
      <t>缶ジュース（＠200）</t>
    </r>
    <r>
      <rPr>
        <sz val="9"/>
        <color theme="1"/>
        <rFont val="ＭＳ Ｐゴシック"/>
        <family val="3"/>
        <charset val="128"/>
        <scheme val="minor"/>
      </rPr>
      <t>（スキットレモン</t>
    </r>
    <r>
      <rPr>
        <sz val="9"/>
        <color theme="1"/>
        <rFont val="ＭＳ Ｐゴシック"/>
        <family val="2"/>
        <charset val="128"/>
        <scheme val="minor"/>
      </rPr>
      <t>2</t>
    </r>
    <r>
      <rPr>
        <sz val="9"/>
        <color theme="1"/>
        <rFont val="ＭＳ Ｐゴシック"/>
        <family val="3"/>
        <charset val="128"/>
        <scheme val="minor"/>
      </rPr>
      <t>、メロンクリームソーダ1、スコール2）</t>
    </r>
    <r>
      <rPr>
        <sz val="11"/>
        <color theme="1"/>
        <rFont val="ＭＳ Ｐゴシック"/>
        <family val="2"/>
        <charset val="128"/>
        <scheme val="minor"/>
      </rPr>
      <t>　</t>
    </r>
    <phoneticPr fontId="27"/>
  </si>
  <si>
    <t>●
☆</t>
    <phoneticPr fontId="27"/>
  </si>
  <si>
    <t>③
-2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</si>
</sst>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m/d\(aaa\)"/>
    <numFmt numFmtId="178" formatCode="yyyy/m/d\(aaa\)"/>
    <numFmt numFmtId="179" formatCode="0_ "/>
    <numFmt numFmtId="180" formatCode="m/d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S創英角ｺﾞｼｯｸUB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11"/>
      <color theme="4" tint="-0.249977111117893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6" fillId="0" borderId="0"/>
    <xf numFmtId="0" fontId="26" fillId="0" borderId="0">
      <alignment vertical="center"/>
    </xf>
    <xf numFmtId="0" fontId="25" fillId="0" borderId="0">
      <alignment vertical="center"/>
    </xf>
  </cellStyleXfs>
  <cellXfs count="207">
    <xf numFmtId="0" fontId="0" fillId="0" borderId="0" xfId="0"/>
    <xf numFmtId="0" fontId="26" fillId="0" borderId="0" xfId="1" applyBorder="1"/>
    <xf numFmtId="0" fontId="26" fillId="0" borderId="0" xfId="2">
      <alignment vertical="center"/>
    </xf>
    <xf numFmtId="0" fontId="28" fillId="0" borderId="0" xfId="1" applyFont="1" applyFill="1" applyBorder="1" applyAlignment="1"/>
    <xf numFmtId="0" fontId="30" fillId="0" borderId="0" xfId="2" applyFont="1" applyFill="1" applyAlignment="1">
      <alignment vertical="center"/>
    </xf>
    <xf numFmtId="0" fontId="31" fillId="0" borderId="0" xfId="0" applyFont="1" applyFill="1"/>
    <xf numFmtId="0" fontId="32" fillId="0" borderId="0" xfId="2" applyFont="1">
      <alignment vertical="center"/>
    </xf>
    <xf numFmtId="0" fontId="28" fillId="0" borderId="0" xfId="2" applyFont="1">
      <alignment vertical="center"/>
    </xf>
    <xf numFmtId="0" fontId="29" fillId="0" borderId="0" xfId="2" applyFont="1" applyFill="1" applyAlignment="1">
      <alignment vertical="center"/>
    </xf>
    <xf numFmtId="177" fontId="29" fillId="0" borderId="3" xfId="0" applyNumberFormat="1" applyFont="1" applyFill="1" applyBorder="1" applyAlignment="1">
      <alignment horizontal="center" vertical="center"/>
    </xf>
    <xf numFmtId="176" fontId="29" fillId="0" borderId="3" xfId="0" applyNumberFormat="1" applyFont="1" applyFill="1" applyBorder="1" applyAlignment="1">
      <alignment horizontal="center" vertical="center"/>
    </xf>
    <xf numFmtId="176" fontId="29" fillId="2" borderId="6" xfId="0" applyNumberFormat="1" applyFont="1" applyFill="1" applyBorder="1" applyAlignment="1">
      <alignment horizontal="center" vertical="center"/>
    </xf>
    <xf numFmtId="0" fontId="29" fillId="0" borderId="0" xfId="2" applyFont="1" applyFill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176" fontId="29" fillId="4" borderId="11" xfId="0" applyNumberFormat="1" applyFont="1" applyFill="1" applyBorder="1" applyAlignment="1">
      <alignment horizontal="center" vertical="center"/>
    </xf>
    <xf numFmtId="0" fontId="28" fillId="0" borderId="0" xfId="2" applyFont="1" applyBorder="1">
      <alignment vertical="center"/>
    </xf>
    <xf numFmtId="0" fontId="28" fillId="0" borderId="0" xfId="2" applyFont="1" applyAlignment="1">
      <alignment vertical="top"/>
    </xf>
    <xf numFmtId="0" fontId="28" fillId="0" borderId="0" xfId="2" applyFont="1" applyBorder="1" applyAlignment="1">
      <alignment vertical="top"/>
    </xf>
    <xf numFmtId="0" fontId="0" fillId="4" borderId="1" xfId="0" applyFont="1" applyFill="1" applyBorder="1" applyAlignment="1">
      <alignment horizontal="center" vertical="top" textRotation="255" wrapText="1"/>
    </xf>
    <xf numFmtId="0" fontId="29" fillId="0" borderId="0" xfId="2" applyFont="1" applyFill="1" applyBorder="1" applyAlignment="1">
      <alignment vertical="center"/>
    </xf>
    <xf numFmtId="0" fontId="0" fillId="6" borderId="15" xfId="0" applyFont="1" applyFill="1" applyBorder="1" applyAlignment="1">
      <alignment horizontal="center" vertical="top" textRotation="255" wrapText="1"/>
    </xf>
    <xf numFmtId="0" fontId="0" fillId="5" borderId="1" xfId="0" applyFont="1" applyFill="1" applyBorder="1" applyAlignment="1">
      <alignment horizontal="center" vertical="top" textRotation="255"/>
    </xf>
    <xf numFmtId="0" fontId="31" fillId="0" borderId="0" xfId="0" applyFont="1" applyFill="1" applyAlignment="1">
      <alignment horizontal="center"/>
    </xf>
    <xf numFmtId="0" fontId="26" fillId="0" borderId="0" xfId="2" applyAlignment="1">
      <alignment horizontal="center" vertical="center"/>
    </xf>
    <xf numFmtId="0" fontId="33" fillId="0" borderId="17" xfId="2" applyFont="1" applyFill="1" applyBorder="1" applyAlignment="1">
      <alignment horizontal="center" vertical="center"/>
    </xf>
    <xf numFmtId="0" fontId="33" fillId="0" borderId="17" xfId="2" applyFont="1" applyFill="1" applyBorder="1" applyAlignment="1">
      <alignment horizontal="center" vertical="center" shrinkToFit="1"/>
    </xf>
    <xf numFmtId="176" fontId="29" fillId="4" borderId="6" xfId="0" applyNumberFormat="1" applyFont="1" applyFill="1" applyBorder="1" applyAlignment="1">
      <alignment horizontal="center" vertical="center" shrinkToFit="1"/>
    </xf>
    <xf numFmtId="176" fontId="29" fillId="4" borderId="10" xfId="0" applyNumberFormat="1" applyFont="1" applyFill="1" applyBorder="1" applyAlignment="1">
      <alignment horizontal="center" vertical="center" shrinkToFit="1"/>
    </xf>
    <xf numFmtId="0" fontId="29" fillId="0" borderId="0" xfId="2" applyFont="1" applyFill="1" applyAlignment="1">
      <alignment horizontal="center" vertical="center" shrinkToFit="1"/>
    </xf>
    <xf numFmtId="0" fontId="25" fillId="0" borderId="0" xfId="3">
      <alignment vertical="center"/>
    </xf>
    <xf numFmtId="0" fontId="25" fillId="0" borderId="0" xfId="3" applyAlignment="1">
      <alignment vertical="top" textRotation="255"/>
    </xf>
    <xf numFmtId="0" fontId="37" fillId="0" borderId="0" xfId="3" applyFont="1" applyAlignment="1">
      <alignment horizontal="center" vertical="center"/>
    </xf>
    <xf numFmtId="0" fontId="37" fillId="0" borderId="25" xfId="3" applyFont="1" applyBorder="1" applyAlignment="1">
      <alignment horizontal="center" vertical="center"/>
    </xf>
    <xf numFmtId="0" fontId="37" fillId="0" borderId="26" xfId="3" applyFont="1" applyBorder="1" applyAlignment="1">
      <alignment horizontal="center" vertical="center"/>
    </xf>
    <xf numFmtId="0" fontId="37" fillId="0" borderId="30" xfId="3" applyFont="1" applyBorder="1" applyAlignment="1">
      <alignment horizontal="center" vertical="center"/>
    </xf>
    <xf numFmtId="0" fontId="37" fillId="0" borderId="31" xfId="3" applyFont="1" applyBorder="1" applyAlignment="1">
      <alignment horizontal="center" vertical="center"/>
    </xf>
    <xf numFmtId="178" fontId="25" fillId="0" borderId="0" xfId="3" applyNumberFormat="1">
      <alignment vertical="center"/>
    </xf>
    <xf numFmtId="0" fontId="34" fillId="0" borderId="3" xfId="0" applyFont="1" applyFill="1" applyBorder="1" applyAlignment="1">
      <alignment horizontal="center" vertical="center" shrinkToFit="1"/>
    </xf>
    <xf numFmtId="0" fontId="34" fillId="0" borderId="4" xfId="0" applyFont="1" applyFill="1" applyBorder="1" applyAlignment="1">
      <alignment horizontal="center" vertical="center" shrinkToFit="1"/>
    </xf>
    <xf numFmtId="0" fontId="34" fillId="0" borderId="5" xfId="0" applyFont="1" applyFill="1" applyBorder="1" applyAlignment="1">
      <alignment horizontal="center" vertical="center" shrinkToFit="1"/>
    </xf>
    <xf numFmtId="176" fontId="29" fillId="2" borderId="6" xfId="0" applyNumberFormat="1" applyFont="1" applyFill="1" applyBorder="1" applyAlignment="1">
      <alignment horizontal="center" vertical="center" shrinkToFit="1"/>
    </xf>
    <xf numFmtId="176" fontId="29" fillId="2" borderId="10" xfId="0" applyNumberFormat="1" applyFont="1" applyFill="1" applyBorder="1" applyAlignment="1">
      <alignment horizontal="center" vertical="center" shrinkToFit="1"/>
    </xf>
    <xf numFmtId="0" fontId="25" fillId="0" borderId="0" xfId="3" applyAlignment="1">
      <alignment horizontal="center" vertical="center"/>
    </xf>
    <xf numFmtId="0" fontId="38" fillId="0" borderId="42" xfId="3" applyFont="1" applyBorder="1" applyAlignment="1">
      <alignment horizontal="center" vertical="top" textRotation="255"/>
    </xf>
    <xf numFmtId="0" fontId="38" fillId="0" borderId="43" xfId="3" applyFont="1" applyBorder="1" applyAlignment="1">
      <alignment horizontal="center" vertical="top" textRotation="255"/>
    </xf>
    <xf numFmtId="0" fontId="40" fillId="0" borderId="0" xfId="3" applyFont="1">
      <alignment vertical="center"/>
    </xf>
    <xf numFmtId="0" fontId="38" fillId="0" borderId="48" xfId="3" applyFont="1" applyBorder="1" applyAlignment="1">
      <alignment horizontal="center" vertical="top" textRotation="255"/>
    </xf>
    <xf numFmtId="0" fontId="25" fillId="0" borderId="27" xfId="3" applyFill="1" applyBorder="1" applyAlignment="1">
      <alignment horizontal="center" vertical="center"/>
    </xf>
    <xf numFmtId="0" fontId="37" fillId="0" borderId="25" xfId="3" applyFont="1" applyFill="1" applyBorder="1" applyAlignment="1">
      <alignment horizontal="center" vertical="center"/>
    </xf>
    <xf numFmtId="0" fontId="37" fillId="0" borderId="47" xfId="3" applyFont="1" applyFill="1" applyBorder="1" applyAlignment="1">
      <alignment horizontal="center" vertical="center"/>
    </xf>
    <xf numFmtId="0" fontId="25" fillId="0" borderId="34" xfId="3" applyFill="1" applyBorder="1">
      <alignment vertical="center"/>
    </xf>
    <xf numFmtId="0" fontId="25" fillId="0" borderId="35" xfId="3" applyFill="1" applyBorder="1">
      <alignment vertical="center"/>
    </xf>
    <xf numFmtId="0" fontId="25" fillId="0" borderId="29" xfId="3" applyFill="1" applyBorder="1" applyAlignment="1">
      <alignment horizontal="center" vertical="center"/>
    </xf>
    <xf numFmtId="0" fontId="37" fillId="0" borderId="28" xfId="3" applyFont="1" applyFill="1" applyBorder="1" applyAlignment="1">
      <alignment horizontal="center" vertical="center"/>
    </xf>
    <xf numFmtId="0" fontId="37" fillId="0" borderId="49" xfId="3" applyFont="1" applyFill="1" applyBorder="1" applyAlignment="1">
      <alignment horizontal="center" vertical="center"/>
    </xf>
    <xf numFmtId="0" fontId="24" fillId="0" borderId="34" xfId="3" applyFont="1" applyFill="1" applyBorder="1">
      <alignment vertical="center"/>
    </xf>
    <xf numFmtId="0" fontId="23" fillId="0" borderId="34" xfId="3" applyFont="1" applyFill="1" applyBorder="1">
      <alignment vertical="center"/>
    </xf>
    <xf numFmtId="0" fontId="22" fillId="0" borderId="34" xfId="3" applyFont="1" applyFill="1" applyBorder="1">
      <alignment vertical="center"/>
    </xf>
    <xf numFmtId="0" fontId="21" fillId="0" borderId="34" xfId="3" applyFont="1" applyFill="1" applyBorder="1">
      <alignment vertical="center"/>
    </xf>
    <xf numFmtId="0" fontId="20" fillId="0" borderId="34" xfId="3" applyFont="1" applyFill="1" applyBorder="1">
      <alignment vertical="center"/>
    </xf>
    <xf numFmtId="0" fontId="0" fillId="8" borderId="21" xfId="2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 textRotation="255"/>
    </xf>
    <xf numFmtId="0" fontId="0" fillId="8" borderId="1" xfId="0" applyFont="1" applyFill="1" applyBorder="1" applyAlignment="1">
      <alignment horizontal="center" vertical="top" textRotation="255" wrapText="1"/>
    </xf>
    <xf numFmtId="1" fontId="41" fillId="9" borderId="33" xfId="3" applyNumberFormat="1" applyFont="1" applyFill="1" applyBorder="1" applyAlignment="1">
      <alignment horizontal="center" vertical="center" shrinkToFit="1"/>
    </xf>
    <xf numFmtId="1" fontId="41" fillId="9" borderId="32" xfId="3" applyNumberFormat="1" applyFont="1" applyFill="1" applyBorder="1" applyAlignment="1">
      <alignment horizontal="center" vertical="center" shrinkToFit="1"/>
    </xf>
    <xf numFmtId="1" fontId="41" fillId="9" borderId="50" xfId="3" applyNumberFormat="1" applyFont="1" applyFill="1" applyBorder="1" applyAlignment="1">
      <alignment horizontal="center" vertical="center" shrinkToFit="1"/>
    </xf>
    <xf numFmtId="0" fontId="37" fillId="0" borderId="51" xfId="3" applyFont="1" applyBorder="1" applyAlignment="1">
      <alignment horizontal="center" vertical="center"/>
    </xf>
    <xf numFmtId="0" fontId="37" fillId="0" borderId="27" xfId="3" applyFont="1" applyBorder="1" applyAlignment="1">
      <alignment horizontal="center" vertical="center"/>
    </xf>
    <xf numFmtId="0" fontId="38" fillId="0" borderId="53" xfId="3" applyFont="1" applyBorder="1" applyAlignment="1">
      <alignment horizontal="center" vertical="top" textRotation="255"/>
    </xf>
    <xf numFmtId="0" fontId="37" fillId="0" borderId="27" xfId="3" applyFont="1" applyFill="1" applyBorder="1" applyAlignment="1">
      <alignment horizontal="center" vertical="center"/>
    </xf>
    <xf numFmtId="0" fontId="37" fillId="0" borderId="29" xfId="3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 textRotation="255" wrapText="1"/>
    </xf>
    <xf numFmtId="0" fontId="0" fillId="6" borderId="1" xfId="0" applyFont="1" applyFill="1" applyBorder="1" applyAlignment="1">
      <alignment horizontal="center" vertical="top" textRotation="255" wrapText="1"/>
    </xf>
    <xf numFmtId="0" fontId="29" fillId="6" borderId="18" xfId="0" applyFont="1" applyFill="1" applyBorder="1" applyAlignment="1">
      <alignment horizontal="center" vertical="top" wrapText="1"/>
    </xf>
    <xf numFmtId="0" fontId="0" fillId="10" borderId="1" xfId="0" applyFont="1" applyFill="1" applyBorder="1" applyAlignment="1">
      <alignment horizontal="center" vertical="top" textRotation="255"/>
    </xf>
    <xf numFmtId="0" fontId="18" fillId="0" borderId="34" xfId="3" applyFont="1" applyFill="1" applyBorder="1">
      <alignment vertical="center"/>
    </xf>
    <xf numFmtId="0" fontId="0" fillId="8" borderId="22" xfId="2" applyFont="1" applyFill="1" applyBorder="1" applyAlignment="1">
      <alignment horizontal="center" vertical="center"/>
    </xf>
    <xf numFmtId="0" fontId="0" fillId="8" borderId="8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top" textRotation="255"/>
    </xf>
    <xf numFmtId="176" fontId="29" fillId="4" borderId="11" xfId="0" applyNumberFormat="1" applyFont="1" applyFill="1" applyBorder="1" applyAlignment="1">
      <alignment horizontal="center" vertical="center" shrinkToFit="1"/>
    </xf>
    <xf numFmtId="0" fontId="0" fillId="13" borderId="1" xfId="0" applyFont="1" applyFill="1" applyBorder="1" applyAlignment="1">
      <alignment horizontal="center" vertical="top" textRotation="255" wrapText="1"/>
    </xf>
    <xf numFmtId="0" fontId="17" fillId="0" borderId="34" xfId="3" applyFont="1" applyFill="1" applyBorder="1">
      <alignment vertical="center"/>
    </xf>
    <xf numFmtId="0" fontId="16" fillId="0" borderId="34" xfId="3" applyFont="1" applyFill="1" applyBorder="1">
      <alignment vertical="center"/>
    </xf>
    <xf numFmtId="0" fontId="37" fillId="0" borderId="47" xfId="3" applyFont="1" applyFill="1" applyBorder="1" applyAlignment="1">
      <alignment horizontal="center" vertical="center" wrapText="1"/>
    </xf>
    <xf numFmtId="0" fontId="15" fillId="0" borderId="34" xfId="3" applyFont="1" applyFill="1" applyBorder="1">
      <alignment vertical="center"/>
    </xf>
    <xf numFmtId="0" fontId="14" fillId="0" borderId="34" xfId="3" applyFont="1" applyFill="1" applyBorder="1">
      <alignment vertical="center"/>
    </xf>
    <xf numFmtId="0" fontId="13" fillId="0" borderId="34" xfId="3" applyFont="1" applyFill="1" applyBorder="1">
      <alignment vertical="center"/>
    </xf>
    <xf numFmtId="0" fontId="42" fillId="0" borderId="25" xfId="3" applyFont="1" applyFill="1" applyBorder="1" applyAlignment="1">
      <alignment horizontal="center" vertical="center"/>
    </xf>
    <xf numFmtId="0" fontId="42" fillId="0" borderId="47" xfId="3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top" textRotation="255"/>
    </xf>
    <xf numFmtId="0" fontId="0" fillId="15" borderId="1" xfId="0" applyFont="1" applyFill="1" applyBorder="1" applyAlignment="1">
      <alignment horizontal="center" vertical="top" textRotation="255" wrapText="1"/>
    </xf>
    <xf numFmtId="0" fontId="31" fillId="0" borderId="0" xfId="0" applyFont="1" applyFill="1" applyAlignment="1"/>
    <xf numFmtId="177" fontId="26" fillId="0" borderId="0" xfId="2" applyNumberFormat="1" applyAlignment="1">
      <alignment vertical="center"/>
    </xf>
    <xf numFmtId="0" fontId="33" fillId="0" borderId="7" xfId="2" applyFont="1" applyFill="1" applyBorder="1" applyAlignment="1">
      <alignment horizontal="center" vertical="center" shrinkToFit="1"/>
    </xf>
    <xf numFmtId="0" fontId="43" fillId="16" borderId="21" xfId="2" applyFont="1" applyFill="1" applyBorder="1" applyAlignment="1">
      <alignment horizontal="center" vertical="center" wrapText="1"/>
    </xf>
    <xf numFmtId="0" fontId="29" fillId="13" borderId="58" xfId="0" applyFont="1" applyFill="1" applyBorder="1" applyAlignment="1">
      <alignment horizontal="center" vertical="top" shrinkToFit="1"/>
    </xf>
    <xf numFmtId="0" fontId="12" fillId="0" borderId="34" xfId="3" applyFont="1" applyFill="1" applyBorder="1">
      <alignment vertical="center"/>
    </xf>
    <xf numFmtId="177" fontId="26" fillId="0" borderId="0" xfId="2" applyNumberFormat="1" applyFill="1" applyAlignment="1">
      <alignment vertical="center"/>
    </xf>
    <xf numFmtId="179" fontId="46" fillId="16" borderId="14" xfId="2" applyNumberFormat="1" applyFont="1" applyFill="1" applyBorder="1" applyAlignment="1">
      <alignment horizontal="center" vertical="center" shrinkToFit="1"/>
    </xf>
    <xf numFmtId="179" fontId="46" fillId="16" borderId="54" xfId="2" applyNumberFormat="1" applyFont="1" applyFill="1" applyBorder="1" applyAlignment="1">
      <alignment horizontal="center" vertical="center" shrinkToFit="1"/>
    </xf>
    <xf numFmtId="0" fontId="44" fillId="16" borderId="44" xfId="3" applyFont="1" applyFill="1" applyBorder="1">
      <alignment vertical="center"/>
    </xf>
    <xf numFmtId="0" fontId="47" fillId="16" borderId="45" xfId="3" applyFont="1" applyFill="1" applyBorder="1">
      <alignment vertical="center"/>
    </xf>
    <xf numFmtId="0" fontId="37" fillId="0" borderId="25" xfId="3" applyFont="1" applyFill="1" applyBorder="1" applyAlignment="1">
      <alignment horizontal="center" vertical="center" wrapText="1"/>
    </xf>
    <xf numFmtId="0" fontId="49" fillId="13" borderId="46" xfId="3" applyFont="1" applyFill="1" applyBorder="1" applyAlignment="1">
      <alignment horizontal="center" vertical="center" shrinkToFit="1"/>
    </xf>
    <xf numFmtId="0" fontId="48" fillId="13" borderId="46" xfId="3" applyFont="1" applyFill="1" applyBorder="1" applyAlignment="1">
      <alignment horizontal="center" vertical="center" shrinkToFit="1"/>
    </xf>
    <xf numFmtId="0" fontId="48" fillId="13" borderId="52" xfId="3" applyFont="1" applyFill="1" applyBorder="1" applyAlignment="1">
      <alignment horizontal="center" vertical="center" shrinkToFit="1"/>
    </xf>
    <xf numFmtId="0" fontId="0" fillId="8" borderId="22" xfId="2" applyFont="1" applyFill="1" applyBorder="1" applyAlignment="1">
      <alignment horizontal="center" vertical="center"/>
    </xf>
    <xf numFmtId="179" fontId="26" fillId="8" borderId="18" xfId="2" applyNumberFormat="1" applyFill="1" applyBorder="1" applyAlignment="1">
      <alignment horizontal="center" vertical="center" shrinkToFit="1"/>
    </xf>
    <xf numFmtId="179" fontId="26" fillId="8" borderId="56" xfId="2" applyNumberFormat="1" applyFill="1" applyBorder="1" applyAlignment="1">
      <alignment horizontal="center" vertical="center" shrinkToFit="1"/>
    </xf>
    <xf numFmtId="179" fontId="26" fillId="8" borderId="3" xfId="2" applyNumberFormat="1" applyFill="1" applyBorder="1" applyAlignment="1">
      <alignment horizontal="center" vertical="center" shrinkToFit="1"/>
    </xf>
    <xf numFmtId="179" fontId="26" fillId="8" borderId="5" xfId="2" applyNumberFormat="1" applyFill="1" applyBorder="1" applyAlignment="1">
      <alignment horizontal="center" vertical="center" shrinkToFit="1"/>
    </xf>
    <xf numFmtId="179" fontId="26" fillId="8" borderId="24" xfId="2" applyNumberFormat="1" applyFill="1" applyBorder="1" applyAlignment="1">
      <alignment horizontal="center" vertical="center" shrinkToFit="1"/>
    </xf>
    <xf numFmtId="179" fontId="26" fillId="8" borderId="60" xfId="2" applyNumberFormat="1" applyFill="1" applyBorder="1" applyAlignment="1">
      <alignment horizontal="center" vertical="center" shrinkToFit="1"/>
    </xf>
    <xf numFmtId="179" fontId="26" fillId="8" borderId="14" xfId="2" applyNumberFormat="1" applyFill="1" applyBorder="1" applyAlignment="1">
      <alignment horizontal="center" vertical="center" shrinkToFit="1"/>
    </xf>
    <xf numFmtId="179" fontId="26" fillId="8" borderId="54" xfId="2" applyNumberFormat="1" applyFill="1" applyBorder="1" applyAlignment="1">
      <alignment horizontal="center" vertical="center" shrinkToFit="1"/>
    </xf>
    <xf numFmtId="0" fontId="37" fillId="0" borderId="67" xfId="3" applyFont="1" applyBorder="1" applyAlignment="1">
      <alignment horizontal="center" vertical="center"/>
    </xf>
    <xf numFmtId="0" fontId="37" fillId="0" borderId="68" xfId="3" applyFont="1" applyBorder="1" applyAlignment="1">
      <alignment horizontal="center" vertical="center"/>
    </xf>
    <xf numFmtId="0" fontId="37" fillId="0" borderId="69" xfId="3" applyFont="1" applyBorder="1" applyAlignment="1">
      <alignment horizontal="center" vertical="center"/>
    </xf>
    <xf numFmtId="0" fontId="10" fillId="0" borderId="34" xfId="3" applyFont="1" applyFill="1" applyBorder="1">
      <alignment vertical="center"/>
    </xf>
    <xf numFmtId="0" fontId="9" fillId="0" borderId="34" xfId="3" applyFont="1" applyFill="1" applyBorder="1">
      <alignment vertical="center"/>
    </xf>
    <xf numFmtId="179" fontId="45" fillId="16" borderId="64" xfId="3" applyNumberFormat="1" applyFont="1" applyFill="1" applyBorder="1" applyAlignment="1">
      <alignment horizontal="center" vertical="center" shrinkToFit="1"/>
    </xf>
    <xf numFmtId="179" fontId="45" fillId="16" borderId="65" xfId="3" applyNumberFormat="1" applyFont="1" applyFill="1" applyBorder="1" applyAlignment="1">
      <alignment horizontal="center" vertical="center" shrinkToFit="1"/>
    </xf>
    <xf numFmtId="179" fontId="45" fillId="16" borderId="63" xfId="3" applyNumberFormat="1" applyFont="1" applyFill="1" applyBorder="1" applyAlignment="1">
      <alignment horizontal="center" vertical="center" shrinkToFit="1"/>
    </xf>
    <xf numFmtId="179" fontId="45" fillId="16" borderId="66" xfId="3" applyNumberFormat="1" applyFont="1" applyFill="1" applyBorder="1" applyAlignment="1">
      <alignment horizontal="center" vertical="center" shrinkToFit="1"/>
    </xf>
    <xf numFmtId="0" fontId="35" fillId="8" borderId="58" xfId="0" applyFont="1" applyFill="1" applyBorder="1" applyAlignment="1">
      <alignment horizontal="center" vertical="top" shrinkToFit="1"/>
    </xf>
    <xf numFmtId="0" fontId="35" fillId="10" borderId="12" xfId="0" applyFont="1" applyFill="1" applyBorder="1" applyAlignment="1">
      <alignment horizontal="center" vertical="top" shrinkToFit="1"/>
    </xf>
    <xf numFmtId="0" fontId="0" fillId="17" borderId="1" xfId="0" applyFont="1" applyFill="1" applyBorder="1" applyAlignment="1">
      <alignment horizontal="center" vertical="top" textRotation="255"/>
    </xf>
    <xf numFmtId="0" fontId="26" fillId="0" borderId="70" xfId="1" applyBorder="1"/>
    <xf numFmtId="0" fontId="25" fillId="0" borderId="27" xfId="3" applyBorder="1" applyAlignment="1">
      <alignment horizontal="center" vertical="center"/>
    </xf>
    <xf numFmtId="0" fontId="7" fillId="0" borderId="34" xfId="3" applyFont="1" applyFill="1" applyBorder="1">
      <alignment vertical="center"/>
    </xf>
    <xf numFmtId="0" fontId="6" fillId="0" borderId="34" xfId="3" applyFont="1" applyBorder="1" applyAlignment="1">
      <alignment vertical="center" wrapText="1"/>
    </xf>
    <xf numFmtId="0" fontId="50" fillId="0" borderId="34" xfId="3" applyFont="1" applyBorder="1" applyAlignment="1">
      <alignment vertical="center" wrapText="1"/>
    </xf>
    <xf numFmtId="0" fontId="7" fillId="18" borderId="71" xfId="3" applyFont="1" applyFill="1" applyBorder="1" applyAlignment="1">
      <alignment vertical="center" wrapText="1"/>
    </xf>
    <xf numFmtId="0" fontId="7" fillId="18" borderId="36" xfId="3" applyFont="1" applyFill="1" applyBorder="1" applyAlignment="1">
      <alignment vertical="center" wrapText="1"/>
    </xf>
    <xf numFmtId="0" fontId="5" fillId="0" borderId="34" xfId="3" applyFont="1" applyBorder="1" applyAlignment="1">
      <alignment vertical="center" wrapText="1"/>
    </xf>
    <xf numFmtId="0" fontId="4" fillId="0" borderId="34" xfId="3" applyFont="1" applyFill="1" applyBorder="1">
      <alignment vertical="center"/>
    </xf>
    <xf numFmtId="0" fontId="44" fillId="16" borderId="72" xfId="3" applyFont="1" applyFill="1" applyBorder="1">
      <alignment vertical="center"/>
    </xf>
    <xf numFmtId="0" fontId="47" fillId="16" borderId="73" xfId="3" applyFont="1" applyFill="1" applyBorder="1">
      <alignment vertical="center"/>
    </xf>
    <xf numFmtId="0" fontId="48" fillId="13" borderId="75" xfId="3" applyFont="1" applyFill="1" applyBorder="1" applyAlignment="1">
      <alignment horizontal="center" vertical="center" shrinkToFit="1"/>
    </xf>
    <xf numFmtId="0" fontId="48" fillId="13" borderId="74" xfId="3" applyFont="1" applyFill="1" applyBorder="1" applyAlignment="1">
      <alignment horizontal="center" vertical="center" shrinkToFit="1"/>
    </xf>
    <xf numFmtId="0" fontId="48" fillId="13" borderId="76" xfId="3" applyFont="1" applyFill="1" applyBorder="1" applyAlignment="1">
      <alignment horizontal="center" vertical="center" shrinkToFit="1"/>
    </xf>
    <xf numFmtId="180" fontId="51" fillId="0" borderId="0" xfId="3" applyNumberFormat="1" applyFont="1" applyAlignment="1">
      <alignment vertical="center" shrinkToFit="1"/>
    </xf>
    <xf numFmtId="0" fontId="51" fillId="0" borderId="34" xfId="3" applyFont="1" applyBorder="1" applyAlignment="1">
      <alignment vertical="center" wrapText="1"/>
    </xf>
    <xf numFmtId="0" fontId="51" fillId="0" borderId="27" xfId="3" applyFont="1" applyBorder="1" applyAlignment="1">
      <alignment horizontal="center" vertical="center"/>
    </xf>
    <xf numFmtId="0" fontId="42" fillId="0" borderId="47" xfId="3" applyFont="1" applyFill="1" applyBorder="1" applyAlignment="1">
      <alignment horizontal="center" vertical="center" wrapText="1"/>
    </xf>
    <xf numFmtId="0" fontId="42" fillId="0" borderId="25" xfId="3" applyFont="1" applyFill="1" applyBorder="1" applyAlignment="1">
      <alignment horizontal="center" vertical="center" wrapText="1"/>
    </xf>
    <xf numFmtId="0" fontId="3" fillId="0" borderId="34" xfId="3" applyFont="1" applyBorder="1" applyAlignment="1">
      <alignment vertical="center" wrapText="1"/>
    </xf>
    <xf numFmtId="0" fontId="2" fillId="0" borderId="34" xfId="3" applyFont="1" applyBorder="1" applyAlignment="1">
      <alignment vertical="center" wrapText="1"/>
    </xf>
    <xf numFmtId="0" fontId="29" fillId="6" borderId="58" xfId="0" applyFont="1" applyFill="1" applyBorder="1" applyAlignment="1">
      <alignment horizontal="center" vertical="top" wrapText="1"/>
    </xf>
    <xf numFmtId="0" fontId="29" fillId="6" borderId="13" xfId="0" applyFont="1" applyFill="1" applyBorder="1" applyAlignment="1">
      <alignment horizontal="center" vertical="top" wrapText="1"/>
    </xf>
    <xf numFmtId="0" fontId="35" fillId="17" borderId="12" xfId="0" applyFont="1" applyFill="1" applyBorder="1" applyAlignment="1">
      <alignment horizontal="center" vertical="top" shrinkToFit="1"/>
    </xf>
    <xf numFmtId="0" fontId="35" fillId="17" borderId="13" xfId="0" applyFont="1" applyFill="1" applyBorder="1" applyAlignment="1">
      <alignment horizontal="center" vertical="top" shrinkToFit="1"/>
    </xf>
    <xf numFmtId="0" fontId="35" fillId="11" borderId="18" xfId="0" applyFont="1" applyFill="1" applyBorder="1" applyAlignment="1">
      <alignment horizontal="center" vertical="top" shrinkToFit="1"/>
    </xf>
    <xf numFmtId="0" fontId="35" fillId="5" borderId="18" xfId="0" applyFont="1" applyFill="1" applyBorder="1" applyAlignment="1">
      <alignment horizontal="center" vertical="top" shrinkToFit="1"/>
    </xf>
    <xf numFmtId="0" fontId="0" fillId="8" borderId="22" xfId="2" applyFont="1" applyFill="1" applyBorder="1" applyAlignment="1">
      <alignment horizontal="center" vertical="center"/>
    </xf>
    <xf numFmtId="0" fontId="26" fillId="8" borderId="23" xfId="2" applyFont="1" applyFill="1" applyBorder="1" applyAlignment="1">
      <alignment horizontal="center" vertical="center"/>
    </xf>
    <xf numFmtId="178" fontId="32" fillId="0" borderId="0" xfId="2" applyNumberFormat="1" applyFont="1" applyAlignment="1">
      <alignment horizontal="left" vertical="center"/>
    </xf>
    <xf numFmtId="0" fontId="29" fillId="7" borderId="55" xfId="1" applyFont="1" applyFill="1" applyBorder="1" applyAlignment="1">
      <alignment horizontal="center" vertical="center" wrapText="1"/>
    </xf>
    <xf numFmtId="0" fontId="29" fillId="7" borderId="57" xfId="1" applyFont="1" applyFill="1" applyBorder="1" applyAlignment="1">
      <alignment horizontal="center" vertical="center" wrapText="1"/>
    </xf>
    <xf numFmtId="177" fontId="29" fillId="7" borderId="18" xfId="0" applyNumberFormat="1" applyFont="1" applyFill="1" applyBorder="1" applyAlignment="1">
      <alignment horizontal="center" vertical="center" textRotation="255"/>
    </xf>
    <xf numFmtId="177" fontId="29" fillId="7" borderId="1" xfId="0" applyNumberFormat="1" applyFont="1" applyFill="1" applyBorder="1" applyAlignment="1">
      <alignment horizontal="center" vertical="center" textRotation="255"/>
    </xf>
    <xf numFmtId="49" fontId="29" fillId="7" borderId="18" xfId="0" applyNumberFormat="1" applyFont="1" applyFill="1" applyBorder="1" applyAlignment="1">
      <alignment horizontal="center" vertical="center" textRotation="255" wrapText="1"/>
    </xf>
    <xf numFmtId="49" fontId="29" fillId="7" borderId="1" xfId="0" applyNumberFormat="1" applyFont="1" applyFill="1" applyBorder="1" applyAlignment="1">
      <alignment horizontal="center" vertical="center" textRotation="255" wrapText="1"/>
    </xf>
    <xf numFmtId="0" fontId="29" fillId="3" borderId="7" xfId="1" applyFont="1" applyFill="1" applyBorder="1" applyAlignment="1">
      <alignment horizontal="center" vertical="center"/>
    </xf>
    <xf numFmtId="0" fontId="29" fillId="3" borderId="16" xfId="1" applyFont="1" applyFill="1" applyBorder="1" applyAlignment="1">
      <alignment horizontal="center" vertical="center"/>
    </xf>
    <xf numFmtId="0" fontId="29" fillId="2" borderId="7" xfId="1" applyFont="1" applyFill="1" applyBorder="1" applyAlignment="1">
      <alignment horizontal="center" vertical="center"/>
    </xf>
    <xf numFmtId="0" fontId="29" fillId="2" borderId="16" xfId="1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top" wrapText="1"/>
    </xf>
    <xf numFmtId="0" fontId="29" fillId="6" borderId="59" xfId="0" applyFont="1" applyFill="1" applyBorder="1" applyAlignment="1">
      <alignment horizontal="center" vertical="top" wrapText="1"/>
    </xf>
    <xf numFmtId="0" fontId="29" fillId="15" borderId="58" xfId="0" applyFont="1" applyFill="1" applyBorder="1" applyAlignment="1">
      <alignment horizontal="center" vertical="top" shrinkToFit="1"/>
    </xf>
    <xf numFmtId="0" fontId="29" fillId="15" borderId="13" xfId="0" applyFont="1" applyFill="1" applyBorder="1" applyAlignment="1">
      <alignment horizontal="center" vertical="top" shrinkToFit="1"/>
    </xf>
    <xf numFmtId="0" fontId="29" fillId="3" borderId="7" xfId="1" applyFont="1" applyFill="1" applyBorder="1" applyAlignment="1">
      <alignment horizontal="center" vertical="center" shrinkToFit="1"/>
    </xf>
    <xf numFmtId="0" fontId="29" fillId="3" borderId="16" xfId="1" applyFont="1" applyFill="1" applyBorder="1" applyAlignment="1">
      <alignment horizontal="center" vertical="center" shrinkToFit="1"/>
    </xf>
    <xf numFmtId="0" fontId="43" fillId="16" borderId="0" xfId="0" applyFont="1" applyFill="1" applyAlignment="1">
      <alignment horizontal="left" vertical="center" wrapText="1"/>
    </xf>
    <xf numFmtId="0" fontId="43" fillId="16" borderId="0" xfId="0" applyFont="1" applyFill="1" applyAlignment="1">
      <alignment horizontal="left" vertical="center"/>
    </xf>
    <xf numFmtId="0" fontId="35" fillId="14" borderId="12" xfId="0" applyFont="1" applyFill="1" applyBorder="1" applyAlignment="1">
      <alignment horizontal="center" vertical="top" shrinkToFit="1"/>
    </xf>
    <xf numFmtId="0" fontId="35" fillId="14" borderId="13" xfId="0" applyFont="1" applyFill="1" applyBorder="1" applyAlignment="1">
      <alignment horizontal="center" vertical="top" shrinkToFit="1"/>
    </xf>
    <xf numFmtId="0" fontId="0" fillId="8" borderId="8" xfId="2" applyFont="1" applyFill="1" applyBorder="1" applyAlignment="1">
      <alignment horizontal="center" vertical="center"/>
    </xf>
    <xf numFmtId="0" fontId="26" fillId="8" borderId="12" xfId="2" applyFont="1" applyFill="1" applyBorder="1" applyAlignment="1">
      <alignment horizontal="center" vertical="center"/>
    </xf>
    <xf numFmtId="0" fontId="26" fillId="8" borderId="13" xfId="2" applyFont="1" applyFill="1" applyBorder="1" applyAlignment="1">
      <alignment horizontal="center" vertical="center"/>
    </xf>
    <xf numFmtId="0" fontId="0" fillId="8" borderId="9" xfId="2" applyFont="1" applyFill="1" applyBorder="1" applyAlignment="1">
      <alignment horizontal="center" vertical="center"/>
    </xf>
    <xf numFmtId="0" fontId="26" fillId="8" borderId="19" xfId="2" applyFont="1" applyFill="1" applyBorder="1" applyAlignment="1">
      <alignment horizontal="center" vertical="center"/>
    </xf>
    <xf numFmtId="0" fontId="26" fillId="8" borderId="20" xfId="2" applyFont="1" applyFill="1" applyBorder="1" applyAlignment="1">
      <alignment horizontal="center" vertical="center"/>
    </xf>
    <xf numFmtId="0" fontId="29" fillId="11" borderId="18" xfId="0" applyFont="1" applyFill="1" applyBorder="1" applyAlignment="1">
      <alignment horizontal="center" vertical="top" wrapText="1"/>
    </xf>
    <xf numFmtId="0" fontId="35" fillId="12" borderId="58" xfId="0" applyFont="1" applyFill="1" applyBorder="1" applyAlignment="1">
      <alignment horizontal="center" vertical="top" shrinkToFit="1"/>
    </xf>
    <xf numFmtId="0" fontId="35" fillId="12" borderId="12" xfId="0" applyFont="1" applyFill="1" applyBorder="1" applyAlignment="1">
      <alignment horizontal="center" vertical="top" shrinkToFit="1"/>
    </xf>
    <xf numFmtId="0" fontId="35" fillId="12" borderId="13" xfId="0" applyFont="1" applyFill="1" applyBorder="1" applyAlignment="1">
      <alignment horizontal="center" vertical="top" shrinkToFit="1"/>
    </xf>
    <xf numFmtId="0" fontId="29" fillId="4" borderId="18" xfId="0" applyFont="1" applyFill="1" applyBorder="1" applyAlignment="1">
      <alignment horizontal="center" vertical="top" shrinkToFit="1"/>
    </xf>
    <xf numFmtId="0" fontId="35" fillId="8" borderId="4" xfId="0" applyFont="1" applyFill="1" applyBorder="1" applyAlignment="1">
      <alignment horizontal="center" vertical="top" shrinkToFit="1"/>
    </xf>
    <xf numFmtId="0" fontId="35" fillId="8" borderId="19" xfId="0" applyFont="1" applyFill="1" applyBorder="1" applyAlignment="1">
      <alignment horizontal="center" vertical="top" shrinkToFit="1"/>
    </xf>
    <xf numFmtId="0" fontId="35" fillId="8" borderId="20" xfId="0" applyFont="1" applyFill="1" applyBorder="1" applyAlignment="1">
      <alignment horizontal="center" vertical="top" shrinkToFit="1"/>
    </xf>
    <xf numFmtId="0" fontId="6" fillId="18" borderId="7" xfId="3" applyFont="1" applyFill="1" applyBorder="1" applyAlignment="1">
      <alignment vertical="center" wrapText="1"/>
    </xf>
    <xf numFmtId="0" fontId="6" fillId="18" borderId="71" xfId="3" applyFont="1" applyFill="1" applyBorder="1" applyAlignment="1">
      <alignment vertical="center" wrapText="1"/>
    </xf>
    <xf numFmtId="0" fontId="25" fillId="0" borderId="21" xfId="3" applyBorder="1" applyAlignment="1">
      <alignment horizontal="center" vertical="center"/>
    </xf>
    <xf numFmtId="0" fontId="25" fillId="0" borderId="41" xfId="3" applyBorder="1" applyAlignment="1">
      <alignment horizontal="center" vertical="center"/>
    </xf>
    <xf numFmtId="0" fontId="39" fillId="6" borderId="7" xfId="3" applyFont="1" applyFill="1" applyBorder="1">
      <alignment vertical="center"/>
    </xf>
    <xf numFmtId="0" fontId="40" fillId="6" borderId="36" xfId="3" applyFont="1" applyFill="1" applyBorder="1">
      <alignment vertical="center"/>
    </xf>
    <xf numFmtId="0" fontId="8" fillId="0" borderId="37" xfId="3" applyFont="1" applyBorder="1">
      <alignment vertical="center"/>
    </xf>
    <xf numFmtId="0" fontId="25" fillId="0" borderId="38" xfId="3" applyBorder="1">
      <alignment vertical="center"/>
    </xf>
    <xf numFmtId="0" fontId="8" fillId="0" borderId="39" xfId="3" applyFont="1" applyBorder="1">
      <alignment vertical="center"/>
    </xf>
    <xf numFmtId="0" fontId="25" fillId="0" borderId="40" xfId="3" applyBorder="1">
      <alignment vertical="center"/>
    </xf>
    <xf numFmtId="0" fontId="19" fillId="0" borderId="39" xfId="3" applyFont="1" applyBorder="1">
      <alignment vertical="center"/>
    </xf>
    <xf numFmtId="0" fontId="44" fillId="16" borderId="61" xfId="3" applyFont="1" applyFill="1" applyBorder="1">
      <alignment vertical="center"/>
    </xf>
    <xf numFmtId="0" fontId="44" fillId="16" borderId="62" xfId="3" applyFont="1" applyFill="1" applyBorder="1">
      <alignment vertical="center"/>
    </xf>
    <xf numFmtId="0" fontId="11" fillId="0" borderId="39" xfId="3" applyFont="1" applyBorder="1">
      <alignment vertical="center"/>
    </xf>
  </cellXfs>
  <cellStyles count="4">
    <cellStyle name="標準" xfId="0" builtinId="0"/>
    <cellStyle name="標準 2" xfId="3" xr:uid="{00000000-0005-0000-0000-000001000000}"/>
    <cellStyle name="標準_Sheet1" xfId="1" xr:uid="{00000000-0005-0000-0000-000002000000}"/>
    <cellStyle name="標準_朝練2002年度b" xfId="2" xr:uid="{00000000-0005-0000-0000-000003000000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triangle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fitToPage="1"/>
  </sheetPr>
  <dimension ref="A1:BU119"/>
  <sheetViews>
    <sheetView showGridLines="0" zoomScale="75" zoomScaleNormal="75" workbookViewId="0">
      <pane xSplit="4" ySplit="5" topLeftCell="E10" activePane="bottomRight" state="frozen"/>
      <selection pane="topRight" activeCell="E1" sqref="E1"/>
      <selection pane="bottomLeft" activeCell="A6" sqref="A6"/>
      <selection pane="bottomRight" activeCell="BW13" sqref="BW13"/>
    </sheetView>
  </sheetViews>
  <sheetFormatPr defaultColWidth="9" defaultRowHeight="13.2" outlineLevelRow="1" outlineLevelCol="1" x14ac:dyDescent="0.2"/>
  <cols>
    <col min="1" max="1" width="8.109375" style="2" customWidth="1"/>
    <col min="2" max="2" width="5" style="24" bestFit="1" customWidth="1"/>
    <col min="3" max="3" width="12.33203125" style="94" customWidth="1"/>
    <col min="4" max="4" width="7" style="2" bestFit="1" customWidth="1"/>
    <col min="5" max="23" width="3.88671875" style="2" customWidth="1"/>
    <col min="24" max="24" width="3.88671875" style="2" hidden="1" customWidth="1" outlineLevel="1"/>
    <col min="25" max="25" width="3.88671875" style="2" customWidth="1" collapsed="1"/>
    <col min="26" max="26" width="3.88671875" style="2" customWidth="1"/>
    <col min="27" max="29" width="3.88671875" style="2" hidden="1" customWidth="1" outlineLevel="1"/>
    <col min="30" max="30" width="3.88671875" style="2" customWidth="1" collapsed="1"/>
    <col min="31" max="32" width="3.88671875" style="2" customWidth="1"/>
    <col min="33" max="33" width="3.88671875" style="2" hidden="1" customWidth="1" outlineLevel="1"/>
    <col min="34" max="34" width="3.88671875" style="2" hidden="1" customWidth="1" collapsed="1"/>
    <col min="35" max="40" width="3.88671875" style="2" customWidth="1"/>
    <col min="41" max="41" width="3.88671875" style="2" hidden="1" customWidth="1" outlineLevel="1"/>
    <col min="42" max="42" width="3.88671875" style="2" customWidth="1" collapsed="1"/>
    <col min="43" max="45" width="3.88671875" style="2" hidden="1" customWidth="1" outlineLevel="1"/>
    <col min="46" max="46" width="3.88671875" style="2" hidden="1" customWidth="1" outlineLevel="1" collapsed="1"/>
    <col min="47" max="51" width="3.88671875" style="2" hidden="1" customWidth="1" outlineLevel="1"/>
    <col min="52" max="52" width="3.88671875" style="2" customWidth="1" collapsed="1"/>
    <col min="53" max="53" width="3.88671875" style="2" hidden="1" customWidth="1" outlineLevel="1"/>
    <col min="54" max="54" width="3.88671875" style="2" hidden="1" customWidth="1" outlineLevel="1" collapsed="1"/>
    <col min="55" max="55" width="3.88671875" style="2" hidden="1" customWidth="1" collapsed="1"/>
    <col min="56" max="58" width="3.88671875" style="2" customWidth="1"/>
    <col min="59" max="59" width="3.88671875" style="2" hidden="1" customWidth="1" outlineLevel="1"/>
    <col min="60" max="60" width="3.88671875" style="2" hidden="1" customWidth="1" outlineLevel="1" collapsed="1"/>
    <col min="61" max="61" width="3.88671875" style="2" hidden="1" customWidth="1" outlineLevel="1"/>
    <col min="62" max="62" width="3.88671875" style="2" customWidth="1" collapsed="1"/>
    <col min="63" max="65" width="3.88671875" style="2" customWidth="1"/>
    <col min="66" max="67" width="3.88671875" style="2" hidden="1" customWidth="1" outlineLevel="1"/>
    <col min="68" max="68" width="3.88671875" style="2" customWidth="1" collapsed="1"/>
    <col min="69" max="69" width="3.88671875" style="2" customWidth="1"/>
    <col min="70" max="70" width="3.88671875" style="2" hidden="1" customWidth="1" outlineLevel="1"/>
    <col min="71" max="71" width="3.88671875" style="2" customWidth="1" collapsed="1"/>
    <col min="72" max="72" width="3.88671875" style="2" customWidth="1"/>
    <col min="73" max="16384" width="9" style="2"/>
  </cols>
  <sheetData>
    <row r="1" spans="1:73" ht="16.2" x14ac:dyDescent="0.2">
      <c r="A1" s="6" t="s">
        <v>5</v>
      </c>
      <c r="B1" s="158">
        <f ca="1">TODAY()</f>
        <v>44518</v>
      </c>
      <c r="C1" s="158"/>
      <c r="D1" s="158"/>
    </row>
    <row r="2" spans="1:73" ht="21.6" thickBot="1" x14ac:dyDescent="0.25">
      <c r="A2" s="4" t="s">
        <v>127</v>
      </c>
      <c r="B2" s="23"/>
      <c r="C2" s="93"/>
      <c r="D2" s="5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"/>
      <c r="AU2" s="1"/>
      <c r="AV2" s="1"/>
      <c r="AW2" s="1"/>
      <c r="AX2" s="1"/>
      <c r="AY2" s="1"/>
      <c r="AZ2" s="1"/>
      <c r="BA2" s="1"/>
      <c r="BB2" s="1"/>
      <c r="BH2" s="1"/>
      <c r="BI2" s="1"/>
      <c r="BJ2" s="1"/>
      <c r="BK2" s="1"/>
      <c r="BL2" s="1"/>
      <c r="BT2" s="3"/>
    </row>
    <row r="3" spans="1:73" s="7" customFormat="1" ht="14.25" customHeight="1" x14ac:dyDescent="0.2">
      <c r="B3" s="159" t="s">
        <v>6</v>
      </c>
      <c r="C3" s="161" t="s">
        <v>3</v>
      </c>
      <c r="D3" s="163" t="s">
        <v>2</v>
      </c>
      <c r="E3" s="155" t="s">
        <v>1</v>
      </c>
      <c r="F3" s="155"/>
      <c r="G3" s="155"/>
      <c r="H3" s="155"/>
      <c r="I3" s="155"/>
      <c r="J3" s="155"/>
      <c r="K3" s="155"/>
      <c r="L3" s="155"/>
      <c r="M3" s="127" t="s">
        <v>128</v>
      </c>
      <c r="N3" s="154" t="s">
        <v>129</v>
      </c>
      <c r="O3" s="154"/>
      <c r="P3" s="154"/>
      <c r="Q3" s="154"/>
      <c r="R3" s="154"/>
      <c r="S3" s="154"/>
      <c r="T3" s="154"/>
      <c r="U3" s="154"/>
      <c r="V3" s="186" t="s">
        <v>0</v>
      </c>
      <c r="W3" s="187"/>
      <c r="X3" s="187"/>
      <c r="Y3" s="187"/>
      <c r="Z3" s="187"/>
      <c r="AA3" s="187"/>
      <c r="AB3" s="187"/>
      <c r="AC3" s="187"/>
      <c r="AD3" s="187"/>
      <c r="AE3" s="188"/>
      <c r="AF3" s="177" t="s">
        <v>141</v>
      </c>
      <c r="AG3" s="178"/>
      <c r="AH3" s="126" t="s">
        <v>30</v>
      </c>
      <c r="AI3" s="152" t="s">
        <v>138</v>
      </c>
      <c r="AJ3" s="152"/>
      <c r="AK3" s="152"/>
      <c r="AL3" s="152"/>
      <c r="AM3" s="152"/>
      <c r="AN3" s="153"/>
      <c r="AO3" s="190" t="s">
        <v>130</v>
      </c>
      <c r="AP3" s="191"/>
      <c r="AQ3" s="191"/>
      <c r="AR3" s="191"/>
      <c r="AS3" s="192"/>
      <c r="AT3" s="185" t="s">
        <v>75</v>
      </c>
      <c r="AU3" s="185"/>
      <c r="AV3" s="185"/>
      <c r="AW3" s="185"/>
      <c r="AX3" s="185"/>
      <c r="AY3" s="185"/>
      <c r="AZ3" s="189" t="s">
        <v>48</v>
      </c>
      <c r="BA3" s="189"/>
      <c r="BB3" s="97" t="s">
        <v>98</v>
      </c>
      <c r="BC3" s="74"/>
      <c r="BD3" s="150" t="s">
        <v>172</v>
      </c>
      <c r="BE3" s="151"/>
      <c r="BF3" s="171" t="s">
        <v>30</v>
      </c>
      <c r="BG3" s="172"/>
      <c r="BH3" s="150" t="s">
        <v>47</v>
      </c>
      <c r="BI3" s="169"/>
      <c r="BJ3" s="169"/>
      <c r="BK3" s="169"/>
      <c r="BL3" s="169"/>
      <c r="BM3" s="169"/>
      <c r="BN3" s="169"/>
      <c r="BO3" s="169"/>
      <c r="BP3" s="169"/>
      <c r="BQ3" s="169"/>
      <c r="BR3" s="169"/>
      <c r="BS3" s="169"/>
      <c r="BT3" s="170"/>
      <c r="BU3" s="16"/>
    </row>
    <row r="4" spans="1:73" s="17" customFormat="1" ht="150" customHeight="1" thickBot="1" x14ac:dyDescent="0.25">
      <c r="B4" s="160"/>
      <c r="C4" s="162"/>
      <c r="D4" s="164"/>
      <c r="E4" s="22" t="s">
        <v>8</v>
      </c>
      <c r="F4" s="22" t="s">
        <v>32</v>
      </c>
      <c r="G4" s="22" t="s">
        <v>16</v>
      </c>
      <c r="H4" s="22" t="s">
        <v>17</v>
      </c>
      <c r="I4" s="22" t="s">
        <v>43</v>
      </c>
      <c r="J4" s="22" t="s">
        <v>147</v>
      </c>
      <c r="K4" s="22" t="s">
        <v>168</v>
      </c>
      <c r="L4" s="22" t="s">
        <v>27</v>
      </c>
      <c r="M4" s="75" t="s">
        <v>78</v>
      </c>
      <c r="N4" s="62" t="s">
        <v>76</v>
      </c>
      <c r="O4" s="62" t="s">
        <v>56</v>
      </c>
      <c r="P4" s="62" t="s">
        <v>55</v>
      </c>
      <c r="Q4" s="62" t="s">
        <v>45</v>
      </c>
      <c r="R4" s="62" t="s">
        <v>104</v>
      </c>
      <c r="S4" s="62" t="s">
        <v>80</v>
      </c>
      <c r="T4" s="62" t="s">
        <v>66</v>
      </c>
      <c r="U4" s="62" t="s">
        <v>79</v>
      </c>
      <c r="V4" s="80" t="s">
        <v>62</v>
      </c>
      <c r="W4" s="80" t="s">
        <v>67</v>
      </c>
      <c r="X4" s="80" t="s">
        <v>63</v>
      </c>
      <c r="Y4" s="80" t="s">
        <v>88</v>
      </c>
      <c r="Z4" s="80" t="s">
        <v>86</v>
      </c>
      <c r="AA4" s="80" t="s">
        <v>87</v>
      </c>
      <c r="AB4" s="80" t="s">
        <v>99</v>
      </c>
      <c r="AC4" s="80" t="s">
        <v>83</v>
      </c>
      <c r="AD4" s="80" t="s">
        <v>84</v>
      </c>
      <c r="AE4" s="80" t="s">
        <v>85</v>
      </c>
      <c r="AF4" s="91" t="s">
        <v>106</v>
      </c>
      <c r="AG4" s="91" t="s">
        <v>103</v>
      </c>
      <c r="AH4" s="63" t="s">
        <v>51</v>
      </c>
      <c r="AI4" s="128" t="s">
        <v>82</v>
      </c>
      <c r="AJ4" s="128" t="s">
        <v>145</v>
      </c>
      <c r="AK4" s="128" t="s">
        <v>137</v>
      </c>
      <c r="AL4" s="128" t="s">
        <v>155</v>
      </c>
      <c r="AM4" s="128" t="s">
        <v>166</v>
      </c>
      <c r="AN4" s="128" t="s">
        <v>148</v>
      </c>
      <c r="AO4" s="63" t="s">
        <v>31</v>
      </c>
      <c r="AP4" s="63" t="s">
        <v>65</v>
      </c>
      <c r="AQ4" s="63" t="s">
        <v>64</v>
      </c>
      <c r="AR4" s="63" t="s">
        <v>60</v>
      </c>
      <c r="AS4" s="63" t="s">
        <v>61</v>
      </c>
      <c r="AT4" s="72" t="s">
        <v>7</v>
      </c>
      <c r="AU4" s="72" t="s">
        <v>42</v>
      </c>
      <c r="AV4" s="72" t="s">
        <v>12</v>
      </c>
      <c r="AW4" s="72" t="s">
        <v>18</v>
      </c>
      <c r="AX4" s="72" t="s">
        <v>77</v>
      </c>
      <c r="AY4" s="72" t="s">
        <v>49</v>
      </c>
      <c r="AZ4" s="19" t="s">
        <v>114</v>
      </c>
      <c r="BA4" s="19"/>
      <c r="BB4" s="82"/>
      <c r="BC4" s="73" t="s">
        <v>29</v>
      </c>
      <c r="BD4" s="73" t="s">
        <v>173</v>
      </c>
      <c r="BE4" s="73" t="s">
        <v>174</v>
      </c>
      <c r="BF4" s="92" t="s">
        <v>97</v>
      </c>
      <c r="BG4" s="92" t="s">
        <v>101</v>
      </c>
      <c r="BH4" s="73" t="s">
        <v>54</v>
      </c>
      <c r="BI4" s="73" t="s">
        <v>53</v>
      </c>
      <c r="BJ4" s="73" t="s">
        <v>139</v>
      </c>
      <c r="BK4" s="73" t="s">
        <v>140</v>
      </c>
      <c r="BL4" s="73" t="s">
        <v>164</v>
      </c>
      <c r="BM4" s="73" t="s">
        <v>57</v>
      </c>
      <c r="BN4" s="73" t="s">
        <v>57</v>
      </c>
      <c r="BO4" s="73" t="s">
        <v>108</v>
      </c>
      <c r="BP4" s="73" t="s">
        <v>105</v>
      </c>
      <c r="BQ4" s="73" t="s">
        <v>81</v>
      </c>
      <c r="BR4" s="73" t="s">
        <v>52</v>
      </c>
      <c r="BS4" s="73" t="s">
        <v>9</v>
      </c>
      <c r="BT4" s="21" t="s">
        <v>10</v>
      </c>
      <c r="BU4" s="18"/>
    </row>
    <row r="5" spans="1:73" ht="33" customHeight="1" thickBot="1" x14ac:dyDescent="0.25">
      <c r="A5" s="96" t="s">
        <v>157</v>
      </c>
      <c r="B5" s="175" t="s">
        <v>158</v>
      </c>
      <c r="C5" s="176"/>
      <c r="D5" s="176"/>
      <c r="E5" s="100">
        <f t="shared" ref="E5:AJ5" si="0">E86+E102+E68+E34+E49+E13</f>
        <v>114.25</v>
      </c>
      <c r="F5" s="100">
        <f t="shared" si="0"/>
        <v>107</v>
      </c>
      <c r="G5" s="100">
        <f t="shared" si="0"/>
        <v>101.25</v>
      </c>
      <c r="H5" s="100">
        <f t="shared" si="0"/>
        <v>73.25</v>
      </c>
      <c r="I5" s="100">
        <f t="shared" si="0"/>
        <v>116</v>
      </c>
      <c r="J5" s="100">
        <f t="shared" si="0"/>
        <v>15</v>
      </c>
      <c r="K5" s="100">
        <f t="shared" si="0"/>
        <v>0</v>
      </c>
      <c r="L5" s="100">
        <f t="shared" si="0"/>
        <v>8</v>
      </c>
      <c r="M5" s="100">
        <f t="shared" si="0"/>
        <v>36.25</v>
      </c>
      <c r="N5" s="100">
        <f t="shared" si="0"/>
        <v>114.5</v>
      </c>
      <c r="O5" s="100">
        <f t="shared" si="0"/>
        <v>14.5</v>
      </c>
      <c r="P5" s="100">
        <f t="shared" si="0"/>
        <v>1.25</v>
      </c>
      <c r="Q5" s="100">
        <f t="shared" si="0"/>
        <v>19.25</v>
      </c>
      <c r="R5" s="100">
        <f t="shared" si="0"/>
        <v>115</v>
      </c>
      <c r="S5" s="100">
        <f t="shared" si="0"/>
        <v>12.25</v>
      </c>
      <c r="T5" s="100">
        <f t="shared" si="0"/>
        <v>2.25</v>
      </c>
      <c r="U5" s="100">
        <f t="shared" si="0"/>
        <v>73.5</v>
      </c>
      <c r="V5" s="100">
        <f t="shared" si="0"/>
        <v>22.5</v>
      </c>
      <c r="W5" s="100">
        <f t="shared" si="0"/>
        <v>8.75</v>
      </c>
      <c r="X5" s="100">
        <f t="shared" si="0"/>
        <v>0</v>
      </c>
      <c r="Y5" s="100">
        <f t="shared" si="0"/>
        <v>3.5</v>
      </c>
      <c r="Z5" s="100">
        <f t="shared" si="0"/>
        <v>0.5</v>
      </c>
      <c r="AA5" s="100">
        <f t="shared" si="0"/>
        <v>0</v>
      </c>
      <c r="AB5" s="100">
        <f t="shared" si="0"/>
        <v>0</v>
      </c>
      <c r="AC5" s="100">
        <f t="shared" si="0"/>
        <v>0</v>
      </c>
      <c r="AD5" s="100">
        <f t="shared" si="0"/>
        <v>42.5</v>
      </c>
      <c r="AE5" s="100">
        <f t="shared" si="0"/>
        <v>2.25</v>
      </c>
      <c r="AF5" s="100">
        <f t="shared" si="0"/>
        <v>0</v>
      </c>
      <c r="AG5" s="100">
        <f t="shared" si="0"/>
        <v>0</v>
      </c>
      <c r="AH5" s="100">
        <f t="shared" si="0"/>
        <v>0</v>
      </c>
      <c r="AI5" s="100">
        <f t="shared" si="0"/>
        <v>68.75</v>
      </c>
      <c r="AJ5" s="100">
        <f t="shared" si="0"/>
        <v>69</v>
      </c>
      <c r="AK5" s="100">
        <f t="shared" ref="AK5:BT5" si="1">AK86+AK102+AK68+AK34+AK49+AK13</f>
        <v>113.25</v>
      </c>
      <c r="AL5" s="100">
        <f t="shared" si="1"/>
        <v>62</v>
      </c>
      <c r="AM5" s="100">
        <f t="shared" si="1"/>
        <v>34</v>
      </c>
      <c r="AN5" s="100">
        <f t="shared" si="1"/>
        <v>5</v>
      </c>
      <c r="AO5" s="100">
        <f t="shared" si="1"/>
        <v>0</v>
      </c>
      <c r="AP5" s="100">
        <f t="shared" si="1"/>
        <v>1</v>
      </c>
      <c r="AQ5" s="100">
        <f t="shared" si="1"/>
        <v>0</v>
      </c>
      <c r="AR5" s="100">
        <f t="shared" si="1"/>
        <v>0</v>
      </c>
      <c r="AS5" s="100">
        <f t="shared" si="1"/>
        <v>0</v>
      </c>
      <c r="AT5" s="100">
        <f t="shared" si="1"/>
        <v>0</v>
      </c>
      <c r="AU5" s="100">
        <f t="shared" si="1"/>
        <v>2.25</v>
      </c>
      <c r="AV5" s="100">
        <f t="shared" si="1"/>
        <v>0</v>
      </c>
      <c r="AW5" s="100">
        <f t="shared" si="1"/>
        <v>0</v>
      </c>
      <c r="AX5" s="100">
        <f t="shared" si="1"/>
        <v>0</v>
      </c>
      <c r="AY5" s="100">
        <f t="shared" si="1"/>
        <v>2</v>
      </c>
      <c r="AZ5" s="100">
        <f t="shared" si="1"/>
        <v>0</v>
      </c>
      <c r="BA5" s="100">
        <f t="shared" si="1"/>
        <v>0</v>
      </c>
      <c r="BB5" s="100">
        <f t="shared" si="1"/>
        <v>0</v>
      </c>
      <c r="BC5" s="100">
        <f t="shared" si="1"/>
        <v>0</v>
      </c>
      <c r="BD5" s="100">
        <f t="shared" ref="BD5:BE5" si="2">BD86+BD102+BD68+BD34+BD49+BD13</f>
        <v>1</v>
      </c>
      <c r="BE5" s="100">
        <f t="shared" si="2"/>
        <v>1</v>
      </c>
      <c r="BF5" s="100">
        <f t="shared" si="1"/>
        <v>3</v>
      </c>
      <c r="BG5" s="100">
        <f t="shared" si="1"/>
        <v>0</v>
      </c>
      <c r="BH5" s="100">
        <f t="shared" si="1"/>
        <v>0</v>
      </c>
      <c r="BI5" s="100">
        <f t="shared" si="1"/>
        <v>0</v>
      </c>
      <c r="BJ5" s="100">
        <f t="shared" si="1"/>
        <v>1</v>
      </c>
      <c r="BK5" s="100">
        <f t="shared" si="1"/>
        <v>1</v>
      </c>
      <c r="BL5" s="100">
        <f t="shared" si="1"/>
        <v>0</v>
      </c>
      <c r="BM5" s="100">
        <f t="shared" si="1"/>
        <v>13</v>
      </c>
      <c r="BN5" s="100">
        <f t="shared" si="1"/>
        <v>0</v>
      </c>
      <c r="BO5" s="100">
        <f t="shared" si="1"/>
        <v>0</v>
      </c>
      <c r="BP5" s="100">
        <f t="shared" si="1"/>
        <v>5</v>
      </c>
      <c r="BQ5" s="100">
        <f t="shared" si="1"/>
        <v>6</v>
      </c>
      <c r="BR5" s="100">
        <f t="shared" si="1"/>
        <v>0</v>
      </c>
      <c r="BS5" s="100">
        <f t="shared" si="1"/>
        <v>27</v>
      </c>
      <c r="BT5" s="101">
        <f t="shared" si="1"/>
        <v>95</v>
      </c>
    </row>
    <row r="6" spans="1:73" s="29" customFormat="1" ht="18" customHeight="1" thickBot="1" x14ac:dyDescent="0.25">
      <c r="A6" s="26" t="s">
        <v>4</v>
      </c>
      <c r="B6" s="173" t="s">
        <v>11</v>
      </c>
      <c r="C6" s="174"/>
      <c r="D6" s="81">
        <f t="shared" ref="D6:AI6" si="3">D12+D13+D34+D49+D68+D86+D102</f>
        <v>1301</v>
      </c>
      <c r="E6" s="27">
        <f t="shared" si="3"/>
        <v>120.25</v>
      </c>
      <c r="F6" s="27">
        <f t="shared" si="3"/>
        <v>109</v>
      </c>
      <c r="G6" s="27">
        <f t="shared" si="3"/>
        <v>106.25</v>
      </c>
      <c r="H6" s="27">
        <f t="shared" si="3"/>
        <v>79.25</v>
      </c>
      <c r="I6" s="27">
        <f t="shared" si="3"/>
        <v>133</v>
      </c>
      <c r="J6" s="27">
        <f t="shared" si="3"/>
        <v>15</v>
      </c>
      <c r="K6" s="27">
        <f t="shared" si="3"/>
        <v>0</v>
      </c>
      <c r="L6" s="27">
        <f t="shared" si="3"/>
        <v>12</v>
      </c>
      <c r="M6" s="27">
        <f t="shared" si="3"/>
        <v>58.25</v>
      </c>
      <c r="N6" s="27">
        <f t="shared" si="3"/>
        <v>124.5</v>
      </c>
      <c r="O6" s="27">
        <f t="shared" si="3"/>
        <v>35.5</v>
      </c>
      <c r="P6" s="27">
        <f t="shared" si="3"/>
        <v>30.25</v>
      </c>
      <c r="Q6" s="27">
        <f t="shared" si="3"/>
        <v>43.25</v>
      </c>
      <c r="R6" s="27">
        <f t="shared" si="3"/>
        <v>120</v>
      </c>
      <c r="S6" s="27">
        <f t="shared" si="3"/>
        <v>34.25</v>
      </c>
      <c r="T6" s="27">
        <f t="shared" si="3"/>
        <v>25.25</v>
      </c>
      <c r="U6" s="27">
        <f t="shared" si="3"/>
        <v>80.5</v>
      </c>
      <c r="V6" s="27">
        <f t="shared" si="3"/>
        <v>43.5</v>
      </c>
      <c r="W6" s="27">
        <f t="shared" si="3"/>
        <v>29.75</v>
      </c>
      <c r="X6" s="27">
        <f t="shared" si="3"/>
        <v>0</v>
      </c>
      <c r="Y6" s="27">
        <f t="shared" si="3"/>
        <v>13.5</v>
      </c>
      <c r="Z6" s="27">
        <f t="shared" si="3"/>
        <v>8.5</v>
      </c>
      <c r="AA6" s="27">
        <f t="shared" si="3"/>
        <v>9</v>
      </c>
      <c r="AB6" s="27">
        <f t="shared" si="3"/>
        <v>19</v>
      </c>
      <c r="AC6" s="27">
        <f t="shared" si="3"/>
        <v>4</v>
      </c>
      <c r="AD6" s="27">
        <f t="shared" si="3"/>
        <v>49.5</v>
      </c>
      <c r="AE6" s="27">
        <f t="shared" si="3"/>
        <v>17.25</v>
      </c>
      <c r="AF6" s="27">
        <f t="shared" si="3"/>
        <v>9</v>
      </c>
      <c r="AG6" s="27">
        <f t="shared" si="3"/>
        <v>7</v>
      </c>
      <c r="AH6" s="27">
        <f t="shared" si="3"/>
        <v>0</v>
      </c>
      <c r="AI6" s="27">
        <f t="shared" si="3"/>
        <v>71.75</v>
      </c>
      <c r="AJ6" s="27">
        <f t="shared" ref="AJ6:BT6" si="4">AJ12+AJ13+AJ34+AJ49+AJ68+AJ86+AJ102</f>
        <v>69</v>
      </c>
      <c r="AK6" s="27">
        <f t="shared" si="4"/>
        <v>116.25</v>
      </c>
      <c r="AL6" s="27">
        <f t="shared" si="4"/>
        <v>62</v>
      </c>
      <c r="AM6" s="27">
        <f t="shared" si="4"/>
        <v>34</v>
      </c>
      <c r="AN6" s="27">
        <f t="shared" si="4"/>
        <v>5</v>
      </c>
      <c r="AO6" s="27">
        <f t="shared" si="4"/>
        <v>0</v>
      </c>
      <c r="AP6" s="27">
        <f t="shared" si="4"/>
        <v>1</v>
      </c>
      <c r="AQ6" s="27">
        <f t="shared" si="4"/>
        <v>0</v>
      </c>
      <c r="AR6" s="27">
        <f t="shared" si="4"/>
        <v>0</v>
      </c>
      <c r="AS6" s="27">
        <f t="shared" si="4"/>
        <v>0</v>
      </c>
      <c r="AT6" s="27">
        <f t="shared" si="4"/>
        <v>7</v>
      </c>
      <c r="AU6" s="27">
        <f t="shared" si="4"/>
        <v>18.25</v>
      </c>
      <c r="AV6" s="27">
        <f t="shared" si="4"/>
        <v>28</v>
      </c>
      <c r="AW6" s="27">
        <f t="shared" si="4"/>
        <v>46</v>
      </c>
      <c r="AX6" s="27">
        <f t="shared" si="4"/>
        <v>20</v>
      </c>
      <c r="AY6" s="27">
        <f t="shared" si="4"/>
        <v>29</v>
      </c>
      <c r="AZ6" s="27">
        <f t="shared" si="4"/>
        <v>2</v>
      </c>
      <c r="BA6" s="27">
        <f t="shared" si="4"/>
        <v>0</v>
      </c>
      <c r="BB6" s="27">
        <f t="shared" si="4"/>
        <v>0</v>
      </c>
      <c r="BC6" s="27">
        <f t="shared" si="4"/>
        <v>0</v>
      </c>
      <c r="BD6" s="27">
        <f t="shared" ref="BD6:BE6" si="5">BD12+BD13+BD34+BD49+BD68+BD86+BD102</f>
        <v>3</v>
      </c>
      <c r="BE6" s="27">
        <f t="shared" si="5"/>
        <v>3</v>
      </c>
      <c r="BF6" s="27">
        <f t="shared" si="4"/>
        <v>26</v>
      </c>
      <c r="BG6" s="27">
        <f t="shared" si="4"/>
        <v>0</v>
      </c>
      <c r="BH6" s="27">
        <f t="shared" si="4"/>
        <v>0</v>
      </c>
      <c r="BI6" s="27">
        <f t="shared" si="4"/>
        <v>0</v>
      </c>
      <c r="BJ6" s="27">
        <f t="shared" si="4"/>
        <v>1</v>
      </c>
      <c r="BK6" s="27">
        <f t="shared" si="4"/>
        <v>1</v>
      </c>
      <c r="BL6" s="27">
        <f t="shared" si="4"/>
        <v>0</v>
      </c>
      <c r="BM6" s="27">
        <f t="shared" si="4"/>
        <v>13</v>
      </c>
      <c r="BN6" s="27">
        <f t="shared" si="4"/>
        <v>0</v>
      </c>
      <c r="BO6" s="27">
        <f t="shared" si="4"/>
        <v>0</v>
      </c>
      <c r="BP6" s="27">
        <f t="shared" si="4"/>
        <v>5</v>
      </c>
      <c r="BQ6" s="27">
        <f t="shared" si="4"/>
        <v>6</v>
      </c>
      <c r="BR6" s="27">
        <f t="shared" si="4"/>
        <v>0</v>
      </c>
      <c r="BS6" s="27">
        <f t="shared" si="4"/>
        <v>27</v>
      </c>
      <c r="BT6" s="28">
        <f t="shared" si="4"/>
        <v>95</v>
      </c>
    </row>
    <row r="7" spans="1:73" ht="18" customHeight="1" x14ac:dyDescent="0.2">
      <c r="A7" s="78" t="s">
        <v>13</v>
      </c>
      <c r="B7" s="179" t="s">
        <v>131</v>
      </c>
      <c r="C7" s="180"/>
      <c r="D7" s="181"/>
      <c r="E7" s="109" t="str">
        <f>IF(E$6&gt;=40,"▲",IF(AND(E$6&gt;=20,E$6&lt;40),40-E$6,""))</f>
        <v>▲</v>
      </c>
      <c r="F7" s="109" t="str">
        <f t="shared" ref="F7:BT7" si="6">IF(F$6&gt;=40,"▲",IF(AND(F$6&gt;=20,F$6&lt;40),40-F$6,""))</f>
        <v>▲</v>
      </c>
      <c r="G7" s="109" t="str">
        <f t="shared" si="6"/>
        <v>▲</v>
      </c>
      <c r="H7" s="109" t="str">
        <f t="shared" si="6"/>
        <v>▲</v>
      </c>
      <c r="I7" s="109" t="str">
        <f t="shared" si="6"/>
        <v>▲</v>
      </c>
      <c r="J7" s="109" t="str">
        <f t="shared" si="6"/>
        <v/>
      </c>
      <c r="K7" s="109" t="str">
        <f t="shared" si="6"/>
        <v/>
      </c>
      <c r="L7" s="109" t="str">
        <f t="shared" si="6"/>
        <v/>
      </c>
      <c r="M7" s="109" t="str">
        <f t="shared" si="6"/>
        <v>▲</v>
      </c>
      <c r="N7" s="109" t="str">
        <f t="shared" si="6"/>
        <v>▲</v>
      </c>
      <c r="O7" s="109">
        <f t="shared" si="6"/>
        <v>4.5</v>
      </c>
      <c r="P7" s="109">
        <f t="shared" si="6"/>
        <v>9.75</v>
      </c>
      <c r="Q7" s="109" t="str">
        <f t="shared" si="6"/>
        <v>▲</v>
      </c>
      <c r="R7" s="109" t="str">
        <f t="shared" si="6"/>
        <v>▲</v>
      </c>
      <c r="S7" s="109">
        <f t="shared" si="6"/>
        <v>5.75</v>
      </c>
      <c r="T7" s="109">
        <f t="shared" si="6"/>
        <v>14.75</v>
      </c>
      <c r="U7" s="109" t="str">
        <f t="shared" si="6"/>
        <v>▲</v>
      </c>
      <c r="V7" s="109" t="str">
        <f t="shared" si="6"/>
        <v>▲</v>
      </c>
      <c r="W7" s="109">
        <f t="shared" si="6"/>
        <v>10.25</v>
      </c>
      <c r="X7" s="109" t="str">
        <f t="shared" si="6"/>
        <v/>
      </c>
      <c r="Y7" s="109" t="str">
        <f t="shared" si="6"/>
        <v/>
      </c>
      <c r="Z7" s="109" t="str">
        <f t="shared" si="6"/>
        <v/>
      </c>
      <c r="AA7" s="109" t="str">
        <f t="shared" si="6"/>
        <v/>
      </c>
      <c r="AB7" s="109" t="str">
        <f t="shared" si="6"/>
        <v/>
      </c>
      <c r="AC7" s="109" t="str">
        <f t="shared" si="6"/>
        <v/>
      </c>
      <c r="AD7" s="109" t="str">
        <f t="shared" si="6"/>
        <v>▲</v>
      </c>
      <c r="AE7" s="109" t="str">
        <f t="shared" si="6"/>
        <v/>
      </c>
      <c r="AF7" s="109" t="str">
        <f t="shared" si="6"/>
        <v/>
      </c>
      <c r="AG7" s="109" t="str">
        <f t="shared" si="6"/>
        <v/>
      </c>
      <c r="AH7" s="109" t="str">
        <f t="shared" si="6"/>
        <v/>
      </c>
      <c r="AI7" s="109" t="str">
        <f t="shared" si="6"/>
        <v>▲</v>
      </c>
      <c r="AJ7" s="109" t="str">
        <f t="shared" si="6"/>
        <v>▲</v>
      </c>
      <c r="AK7" s="109" t="str">
        <f t="shared" si="6"/>
        <v>▲</v>
      </c>
      <c r="AL7" s="109" t="str">
        <f t="shared" si="6"/>
        <v>▲</v>
      </c>
      <c r="AM7" s="109">
        <f t="shared" si="6"/>
        <v>6</v>
      </c>
      <c r="AN7" s="109" t="str">
        <f t="shared" si="6"/>
        <v/>
      </c>
      <c r="AO7" s="109" t="str">
        <f t="shared" si="6"/>
        <v/>
      </c>
      <c r="AP7" s="109" t="str">
        <f t="shared" si="6"/>
        <v/>
      </c>
      <c r="AQ7" s="109" t="str">
        <f t="shared" si="6"/>
        <v/>
      </c>
      <c r="AR7" s="109" t="str">
        <f t="shared" si="6"/>
        <v/>
      </c>
      <c r="AS7" s="109" t="str">
        <f t="shared" si="6"/>
        <v/>
      </c>
      <c r="AT7" s="109" t="str">
        <f t="shared" si="6"/>
        <v/>
      </c>
      <c r="AU7" s="109" t="str">
        <f t="shared" si="6"/>
        <v/>
      </c>
      <c r="AV7" s="109">
        <f t="shared" si="6"/>
        <v>12</v>
      </c>
      <c r="AW7" s="109" t="str">
        <f t="shared" si="6"/>
        <v>▲</v>
      </c>
      <c r="AX7" s="109">
        <f t="shared" si="6"/>
        <v>20</v>
      </c>
      <c r="AY7" s="109">
        <f t="shared" si="6"/>
        <v>11</v>
      </c>
      <c r="AZ7" s="109" t="str">
        <f t="shared" si="6"/>
        <v/>
      </c>
      <c r="BA7" s="109" t="str">
        <f t="shared" si="6"/>
        <v/>
      </c>
      <c r="BB7" s="109" t="str">
        <f t="shared" si="6"/>
        <v/>
      </c>
      <c r="BC7" s="109" t="str">
        <f t="shared" si="6"/>
        <v/>
      </c>
      <c r="BD7" s="109" t="str">
        <f t="shared" si="6"/>
        <v/>
      </c>
      <c r="BE7" s="109" t="str">
        <f t="shared" si="6"/>
        <v/>
      </c>
      <c r="BF7" s="109">
        <f t="shared" si="6"/>
        <v>14</v>
      </c>
      <c r="BG7" s="109" t="str">
        <f t="shared" si="6"/>
        <v/>
      </c>
      <c r="BH7" s="109" t="str">
        <f t="shared" si="6"/>
        <v/>
      </c>
      <c r="BI7" s="109" t="str">
        <f t="shared" si="6"/>
        <v/>
      </c>
      <c r="BJ7" s="109" t="str">
        <f t="shared" si="6"/>
        <v/>
      </c>
      <c r="BK7" s="109" t="str">
        <f t="shared" si="6"/>
        <v/>
      </c>
      <c r="BL7" s="109" t="str">
        <f t="shared" si="6"/>
        <v/>
      </c>
      <c r="BM7" s="109" t="str">
        <f t="shared" si="6"/>
        <v/>
      </c>
      <c r="BN7" s="109" t="str">
        <f t="shared" si="6"/>
        <v/>
      </c>
      <c r="BO7" s="109" t="str">
        <f t="shared" si="6"/>
        <v/>
      </c>
      <c r="BP7" s="109" t="str">
        <f t="shared" si="6"/>
        <v/>
      </c>
      <c r="BQ7" s="109" t="str">
        <f t="shared" si="6"/>
        <v/>
      </c>
      <c r="BR7" s="109" t="str">
        <f t="shared" si="6"/>
        <v/>
      </c>
      <c r="BS7" s="109">
        <f t="shared" si="6"/>
        <v>13</v>
      </c>
      <c r="BT7" s="110" t="str">
        <f t="shared" si="6"/>
        <v>▲</v>
      </c>
    </row>
    <row r="8" spans="1:73" ht="18" customHeight="1" x14ac:dyDescent="0.2">
      <c r="A8" s="79" t="s">
        <v>14</v>
      </c>
      <c r="B8" s="182" t="s">
        <v>133</v>
      </c>
      <c r="C8" s="183"/>
      <c r="D8" s="184"/>
      <c r="E8" s="111" t="str">
        <f>IF(E$6&gt;=65,"■",IF(AND(E$6&gt;=40,E$6&lt;65),65-E$6,""))</f>
        <v>■</v>
      </c>
      <c r="F8" s="111" t="str">
        <f t="shared" ref="F8:BT8" si="7">IF(F$6&gt;=65,"■",IF(AND(F$6&gt;=40,F$6&lt;65),65-F$6,""))</f>
        <v>■</v>
      </c>
      <c r="G8" s="111" t="str">
        <f t="shared" si="7"/>
        <v>■</v>
      </c>
      <c r="H8" s="111" t="str">
        <f t="shared" si="7"/>
        <v>■</v>
      </c>
      <c r="I8" s="111" t="str">
        <f t="shared" si="7"/>
        <v>■</v>
      </c>
      <c r="J8" s="111" t="str">
        <f t="shared" si="7"/>
        <v/>
      </c>
      <c r="K8" s="111" t="str">
        <f t="shared" si="7"/>
        <v/>
      </c>
      <c r="L8" s="111" t="str">
        <f t="shared" si="7"/>
        <v/>
      </c>
      <c r="M8" s="111">
        <f t="shared" si="7"/>
        <v>6.75</v>
      </c>
      <c r="N8" s="111" t="str">
        <f t="shared" si="7"/>
        <v>■</v>
      </c>
      <c r="O8" s="111" t="str">
        <f t="shared" si="7"/>
        <v/>
      </c>
      <c r="P8" s="111" t="str">
        <f t="shared" si="7"/>
        <v/>
      </c>
      <c r="Q8" s="111">
        <f t="shared" si="7"/>
        <v>21.75</v>
      </c>
      <c r="R8" s="111" t="str">
        <f t="shared" si="7"/>
        <v>■</v>
      </c>
      <c r="S8" s="111" t="str">
        <f t="shared" si="7"/>
        <v/>
      </c>
      <c r="T8" s="111" t="str">
        <f t="shared" si="7"/>
        <v/>
      </c>
      <c r="U8" s="111" t="str">
        <f t="shared" si="7"/>
        <v>■</v>
      </c>
      <c r="V8" s="111">
        <f t="shared" si="7"/>
        <v>21.5</v>
      </c>
      <c r="W8" s="111" t="str">
        <f t="shared" si="7"/>
        <v/>
      </c>
      <c r="X8" s="111" t="str">
        <f t="shared" si="7"/>
        <v/>
      </c>
      <c r="Y8" s="111" t="str">
        <f t="shared" si="7"/>
        <v/>
      </c>
      <c r="Z8" s="111" t="str">
        <f t="shared" si="7"/>
        <v/>
      </c>
      <c r="AA8" s="111" t="str">
        <f t="shared" si="7"/>
        <v/>
      </c>
      <c r="AB8" s="111" t="str">
        <f t="shared" si="7"/>
        <v/>
      </c>
      <c r="AC8" s="111" t="str">
        <f t="shared" si="7"/>
        <v/>
      </c>
      <c r="AD8" s="111">
        <f t="shared" si="7"/>
        <v>15.5</v>
      </c>
      <c r="AE8" s="111" t="str">
        <f t="shared" si="7"/>
        <v/>
      </c>
      <c r="AF8" s="111" t="str">
        <f t="shared" si="7"/>
        <v/>
      </c>
      <c r="AG8" s="111" t="str">
        <f t="shared" si="7"/>
        <v/>
      </c>
      <c r="AH8" s="111" t="str">
        <f t="shared" si="7"/>
        <v/>
      </c>
      <c r="AI8" s="111" t="str">
        <f t="shared" si="7"/>
        <v>■</v>
      </c>
      <c r="AJ8" s="111" t="str">
        <f t="shared" si="7"/>
        <v>■</v>
      </c>
      <c r="AK8" s="111" t="str">
        <f t="shared" si="7"/>
        <v>■</v>
      </c>
      <c r="AL8" s="111">
        <f t="shared" si="7"/>
        <v>3</v>
      </c>
      <c r="AM8" s="111" t="str">
        <f t="shared" si="7"/>
        <v/>
      </c>
      <c r="AN8" s="111" t="str">
        <f t="shared" si="7"/>
        <v/>
      </c>
      <c r="AO8" s="111" t="str">
        <f t="shared" si="7"/>
        <v/>
      </c>
      <c r="AP8" s="111" t="str">
        <f t="shared" si="7"/>
        <v/>
      </c>
      <c r="AQ8" s="111" t="str">
        <f t="shared" si="7"/>
        <v/>
      </c>
      <c r="AR8" s="111" t="str">
        <f t="shared" si="7"/>
        <v/>
      </c>
      <c r="AS8" s="111" t="str">
        <f t="shared" si="7"/>
        <v/>
      </c>
      <c r="AT8" s="111" t="str">
        <f t="shared" si="7"/>
        <v/>
      </c>
      <c r="AU8" s="111" t="str">
        <f t="shared" si="7"/>
        <v/>
      </c>
      <c r="AV8" s="111" t="str">
        <f t="shared" si="7"/>
        <v/>
      </c>
      <c r="AW8" s="111">
        <f t="shared" si="7"/>
        <v>19</v>
      </c>
      <c r="AX8" s="111" t="str">
        <f t="shared" si="7"/>
        <v/>
      </c>
      <c r="AY8" s="111" t="str">
        <f t="shared" si="7"/>
        <v/>
      </c>
      <c r="AZ8" s="111" t="str">
        <f t="shared" si="7"/>
        <v/>
      </c>
      <c r="BA8" s="111" t="str">
        <f t="shared" si="7"/>
        <v/>
      </c>
      <c r="BB8" s="111" t="str">
        <f t="shared" si="7"/>
        <v/>
      </c>
      <c r="BC8" s="111" t="str">
        <f t="shared" si="7"/>
        <v/>
      </c>
      <c r="BD8" s="111" t="str">
        <f t="shared" si="7"/>
        <v/>
      </c>
      <c r="BE8" s="111" t="str">
        <f t="shared" si="7"/>
        <v/>
      </c>
      <c r="BF8" s="111" t="str">
        <f t="shared" si="7"/>
        <v/>
      </c>
      <c r="BG8" s="111" t="str">
        <f t="shared" si="7"/>
        <v/>
      </c>
      <c r="BH8" s="111" t="str">
        <f t="shared" si="7"/>
        <v/>
      </c>
      <c r="BI8" s="111" t="str">
        <f t="shared" si="7"/>
        <v/>
      </c>
      <c r="BJ8" s="111" t="str">
        <f t="shared" si="7"/>
        <v/>
      </c>
      <c r="BK8" s="111" t="str">
        <f t="shared" si="7"/>
        <v/>
      </c>
      <c r="BL8" s="111" t="str">
        <f t="shared" si="7"/>
        <v/>
      </c>
      <c r="BM8" s="111" t="str">
        <f t="shared" si="7"/>
        <v/>
      </c>
      <c r="BN8" s="111" t="str">
        <f t="shared" si="7"/>
        <v/>
      </c>
      <c r="BO8" s="111" t="str">
        <f t="shared" si="7"/>
        <v/>
      </c>
      <c r="BP8" s="111" t="str">
        <f t="shared" si="7"/>
        <v/>
      </c>
      <c r="BQ8" s="111" t="str">
        <f t="shared" si="7"/>
        <v/>
      </c>
      <c r="BR8" s="111" t="str">
        <f t="shared" si="7"/>
        <v/>
      </c>
      <c r="BS8" s="111" t="str">
        <f t="shared" si="7"/>
        <v/>
      </c>
      <c r="BT8" s="112" t="str">
        <f t="shared" si="7"/>
        <v>■</v>
      </c>
    </row>
    <row r="9" spans="1:73" ht="18" customHeight="1" x14ac:dyDescent="0.2">
      <c r="A9" s="77" t="s">
        <v>15</v>
      </c>
      <c r="B9" s="156" t="s">
        <v>132</v>
      </c>
      <c r="C9" s="157"/>
      <c r="D9" s="157"/>
      <c r="E9" s="113" t="str">
        <f>IF(E$6&gt;=85,"●",IF(AND(E$6&gt;=65,E$6&lt;85),85-E$6,""))</f>
        <v>●</v>
      </c>
      <c r="F9" s="113" t="str">
        <f t="shared" ref="F9:BT9" si="8">IF(F$6&gt;=85,"●",IF(AND(F$6&gt;=65,F$6&lt;85),85-F$6,""))</f>
        <v>●</v>
      </c>
      <c r="G9" s="113" t="str">
        <f t="shared" si="8"/>
        <v>●</v>
      </c>
      <c r="H9" s="113">
        <f t="shared" si="8"/>
        <v>5.75</v>
      </c>
      <c r="I9" s="113" t="str">
        <f t="shared" si="8"/>
        <v>●</v>
      </c>
      <c r="J9" s="113" t="str">
        <f t="shared" si="8"/>
        <v/>
      </c>
      <c r="K9" s="113" t="str">
        <f t="shared" si="8"/>
        <v/>
      </c>
      <c r="L9" s="113" t="str">
        <f t="shared" si="8"/>
        <v/>
      </c>
      <c r="M9" s="113" t="str">
        <f t="shared" si="8"/>
        <v/>
      </c>
      <c r="N9" s="113" t="str">
        <f t="shared" si="8"/>
        <v>●</v>
      </c>
      <c r="O9" s="113" t="str">
        <f t="shared" si="8"/>
        <v/>
      </c>
      <c r="P9" s="113" t="str">
        <f t="shared" si="8"/>
        <v/>
      </c>
      <c r="Q9" s="113" t="str">
        <f t="shared" si="8"/>
        <v/>
      </c>
      <c r="R9" s="113" t="str">
        <f t="shared" si="8"/>
        <v>●</v>
      </c>
      <c r="S9" s="113" t="str">
        <f t="shared" si="8"/>
        <v/>
      </c>
      <c r="T9" s="113" t="str">
        <f t="shared" si="8"/>
        <v/>
      </c>
      <c r="U9" s="113">
        <f t="shared" si="8"/>
        <v>4.5</v>
      </c>
      <c r="V9" s="113" t="str">
        <f t="shared" si="8"/>
        <v/>
      </c>
      <c r="W9" s="113" t="str">
        <f t="shared" si="8"/>
        <v/>
      </c>
      <c r="X9" s="113" t="str">
        <f t="shared" si="8"/>
        <v/>
      </c>
      <c r="Y9" s="113" t="str">
        <f t="shared" si="8"/>
        <v/>
      </c>
      <c r="Z9" s="113" t="str">
        <f t="shared" si="8"/>
        <v/>
      </c>
      <c r="AA9" s="113" t="str">
        <f t="shared" si="8"/>
        <v/>
      </c>
      <c r="AB9" s="113" t="str">
        <f t="shared" si="8"/>
        <v/>
      </c>
      <c r="AC9" s="113" t="str">
        <f t="shared" si="8"/>
        <v/>
      </c>
      <c r="AD9" s="113" t="str">
        <f t="shared" si="8"/>
        <v/>
      </c>
      <c r="AE9" s="113" t="str">
        <f t="shared" si="8"/>
        <v/>
      </c>
      <c r="AF9" s="113" t="str">
        <f t="shared" si="8"/>
        <v/>
      </c>
      <c r="AG9" s="113" t="str">
        <f t="shared" si="8"/>
        <v/>
      </c>
      <c r="AH9" s="113" t="str">
        <f t="shared" si="8"/>
        <v/>
      </c>
      <c r="AI9" s="113">
        <f t="shared" si="8"/>
        <v>13.25</v>
      </c>
      <c r="AJ9" s="113">
        <f t="shared" si="8"/>
        <v>16</v>
      </c>
      <c r="AK9" s="113" t="str">
        <f t="shared" si="8"/>
        <v>●</v>
      </c>
      <c r="AL9" s="113" t="str">
        <f t="shared" si="8"/>
        <v/>
      </c>
      <c r="AM9" s="113" t="str">
        <f t="shared" si="8"/>
        <v/>
      </c>
      <c r="AN9" s="113" t="str">
        <f t="shared" si="8"/>
        <v/>
      </c>
      <c r="AO9" s="113" t="str">
        <f t="shared" si="8"/>
        <v/>
      </c>
      <c r="AP9" s="113" t="str">
        <f t="shared" si="8"/>
        <v/>
      </c>
      <c r="AQ9" s="113" t="str">
        <f t="shared" si="8"/>
        <v/>
      </c>
      <c r="AR9" s="113" t="str">
        <f t="shared" si="8"/>
        <v/>
      </c>
      <c r="AS9" s="113" t="str">
        <f t="shared" si="8"/>
        <v/>
      </c>
      <c r="AT9" s="113" t="str">
        <f t="shared" si="8"/>
        <v/>
      </c>
      <c r="AU9" s="113" t="str">
        <f t="shared" si="8"/>
        <v/>
      </c>
      <c r="AV9" s="113" t="str">
        <f t="shared" si="8"/>
        <v/>
      </c>
      <c r="AW9" s="113" t="str">
        <f t="shared" si="8"/>
        <v/>
      </c>
      <c r="AX9" s="113" t="str">
        <f t="shared" si="8"/>
        <v/>
      </c>
      <c r="AY9" s="113" t="str">
        <f t="shared" si="8"/>
        <v/>
      </c>
      <c r="AZ9" s="113" t="str">
        <f t="shared" si="8"/>
        <v/>
      </c>
      <c r="BA9" s="113" t="str">
        <f t="shared" si="8"/>
        <v/>
      </c>
      <c r="BB9" s="113" t="str">
        <f t="shared" si="8"/>
        <v/>
      </c>
      <c r="BC9" s="113" t="str">
        <f t="shared" si="8"/>
        <v/>
      </c>
      <c r="BD9" s="113" t="str">
        <f t="shared" si="8"/>
        <v/>
      </c>
      <c r="BE9" s="113" t="str">
        <f t="shared" si="8"/>
        <v/>
      </c>
      <c r="BF9" s="113" t="str">
        <f t="shared" si="8"/>
        <v/>
      </c>
      <c r="BG9" s="113" t="str">
        <f t="shared" si="8"/>
        <v/>
      </c>
      <c r="BH9" s="113" t="str">
        <f t="shared" si="8"/>
        <v/>
      </c>
      <c r="BI9" s="113" t="str">
        <f t="shared" si="8"/>
        <v/>
      </c>
      <c r="BJ9" s="113" t="str">
        <f t="shared" si="8"/>
        <v/>
      </c>
      <c r="BK9" s="113" t="str">
        <f t="shared" si="8"/>
        <v/>
      </c>
      <c r="BL9" s="113" t="str">
        <f t="shared" si="8"/>
        <v/>
      </c>
      <c r="BM9" s="113" t="str">
        <f t="shared" si="8"/>
        <v/>
      </c>
      <c r="BN9" s="113" t="str">
        <f t="shared" si="8"/>
        <v/>
      </c>
      <c r="BO9" s="113" t="str">
        <f t="shared" si="8"/>
        <v/>
      </c>
      <c r="BP9" s="113" t="str">
        <f t="shared" si="8"/>
        <v/>
      </c>
      <c r="BQ9" s="113" t="str">
        <f t="shared" si="8"/>
        <v/>
      </c>
      <c r="BR9" s="113" t="str">
        <f t="shared" si="8"/>
        <v/>
      </c>
      <c r="BS9" s="113" t="str">
        <f t="shared" si="8"/>
        <v/>
      </c>
      <c r="BT9" s="114" t="str">
        <f t="shared" si="8"/>
        <v>●</v>
      </c>
    </row>
    <row r="10" spans="1:73" ht="18" customHeight="1" x14ac:dyDescent="0.2">
      <c r="A10" s="108" t="s">
        <v>39</v>
      </c>
      <c r="B10" s="156" t="s">
        <v>41</v>
      </c>
      <c r="C10" s="157"/>
      <c r="D10" s="157"/>
      <c r="E10" s="113" t="str">
        <f>IF(E$6&gt;=100,"☆",IF(AND(E$6&gt;=85,E$6&lt;100),100-E$6,""))</f>
        <v>☆</v>
      </c>
      <c r="F10" s="113" t="str">
        <f t="shared" ref="F10:BT10" si="9">IF(F$6&gt;=100,"☆",IF(AND(F$6&gt;=85,F$6&lt;100),100-F$6,""))</f>
        <v>☆</v>
      </c>
      <c r="G10" s="113" t="str">
        <f t="shared" si="9"/>
        <v>☆</v>
      </c>
      <c r="H10" s="113" t="str">
        <f t="shared" si="9"/>
        <v/>
      </c>
      <c r="I10" s="113" t="str">
        <f t="shared" si="9"/>
        <v>☆</v>
      </c>
      <c r="J10" s="113" t="str">
        <f t="shared" si="9"/>
        <v/>
      </c>
      <c r="K10" s="113" t="str">
        <f t="shared" si="9"/>
        <v/>
      </c>
      <c r="L10" s="113" t="str">
        <f t="shared" si="9"/>
        <v/>
      </c>
      <c r="M10" s="113" t="str">
        <f t="shared" si="9"/>
        <v/>
      </c>
      <c r="N10" s="113" t="str">
        <f t="shared" si="9"/>
        <v>☆</v>
      </c>
      <c r="O10" s="113" t="str">
        <f t="shared" si="9"/>
        <v/>
      </c>
      <c r="P10" s="113" t="str">
        <f t="shared" si="9"/>
        <v/>
      </c>
      <c r="Q10" s="113" t="str">
        <f t="shared" si="9"/>
        <v/>
      </c>
      <c r="R10" s="113" t="str">
        <f t="shared" si="9"/>
        <v>☆</v>
      </c>
      <c r="S10" s="113" t="str">
        <f t="shared" si="9"/>
        <v/>
      </c>
      <c r="T10" s="113" t="str">
        <f t="shared" si="9"/>
        <v/>
      </c>
      <c r="U10" s="113" t="str">
        <f t="shared" si="9"/>
        <v/>
      </c>
      <c r="V10" s="113" t="str">
        <f t="shared" si="9"/>
        <v/>
      </c>
      <c r="W10" s="113" t="str">
        <f t="shared" si="9"/>
        <v/>
      </c>
      <c r="X10" s="113" t="str">
        <f t="shared" si="9"/>
        <v/>
      </c>
      <c r="Y10" s="113" t="str">
        <f t="shared" si="9"/>
        <v/>
      </c>
      <c r="Z10" s="113" t="str">
        <f t="shared" si="9"/>
        <v/>
      </c>
      <c r="AA10" s="113" t="str">
        <f t="shared" si="9"/>
        <v/>
      </c>
      <c r="AB10" s="113" t="str">
        <f t="shared" si="9"/>
        <v/>
      </c>
      <c r="AC10" s="113" t="str">
        <f t="shared" si="9"/>
        <v/>
      </c>
      <c r="AD10" s="113" t="str">
        <f t="shared" si="9"/>
        <v/>
      </c>
      <c r="AE10" s="113" t="str">
        <f t="shared" si="9"/>
        <v/>
      </c>
      <c r="AF10" s="113" t="str">
        <f t="shared" si="9"/>
        <v/>
      </c>
      <c r="AG10" s="113" t="str">
        <f t="shared" si="9"/>
        <v/>
      </c>
      <c r="AH10" s="113" t="str">
        <f t="shared" si="9"/>
        <v/>
      </c>
      <c r="AI10" s="113" t="str">
        <f t="shared" si="9"/>
        <v/>
      </c>
      <c r="AJ10" s="113" t="str">
        <f t="shared" si="9"/>
        <v/>
      </c>
      <c r="AK10" s="113" t="str">
        <f t="shared" si="9"/>
        <v>☆</v>
      </c>
      <c r="AL10" s="113" t="str">
        <f t="shared" si="9"/>
        <v/>
      </c>
      <c r="AM10" s="113" t="str">
        <f t="shared" si="9"/>
        <v/>
      </c>
      <c r="AN10" s="113" t="str">
        <f t="shared" si="9"/>
        <v/>
      </c>
      <c r="AO10" s="113" t="str">
        <f t="shared" si="9"/>
        <v/>
      </c>
      <c r="AP10" s="113" t="str">
        <f t="shared" si="9"/>
        <v/>
      </c>
      <c r="AQ10" s="113" t="str">
        <f t="shared" si="9"/>
        <v/>
      </c>
      <c r="AR10" s="113" t="str">
        <f t="shared" si="9"/>
        <v/>
      </c>
      <c r="AS10" s="113" t="str">
        <f t="shared" si="9"/>
        <v/>
      </c>
      <c r="AT10" s="113" t="str">
        <f t="shared" si="9"/>
        <v/>
      </c>
      <c r="AU10" s="113" t="str">
        <f t="shared" si="9"/>
        <v/>
      </c>
      <c r="AV10" s="113" t="str">
        <f t="shared" si="9"/>
        <v/>
      </c>
      <c r="AW10" s="113" t="str">
        <f t="shared" si="9"/>
        <v/>
      </c>
      <c r="AX10" s="113" t="str">
        <f t="shared" si="9"/>
        <v/>
      </c>
      <c r="AY10" s="113" t="str">
        <f t="shared" si="9"/>
        <v/>
      </c>
      <c r="AZ10" s="113" t="str">
        <f t="shared" si="9"/>
        <v/>
      </c>
      <c r="BA10" s="113" t="str">
        <f t="shared" si="9"/>
        <v/>
      </c>
      <c r="BB10" s="113" t="str">
        <f t="shared" si="9"/>
        <v/>
      </c>
      <c r="BC10" s="113" t="str">
        <f t="shared" si="9"/>
        <v/>
      </c>
      <c r="BD10" s="113" t="str">
        <f t="shared" si="9"/>
        <v/>
      </c>
      <c r="BE10" s="113" t="str">
        <f t="shared" si="9"/>
        <v/>
      </c>
      <c r="BF10" s="113" t="str">
        <f t="shared" si="9"/>
        <v/>
      </c>
      <c r="BG10" s="113" t="str">
        <f t="shared" si="9"/>
        <v/>
      </c>
      <c r="BH10" s="113" t="str">
        <f t="shared" si="9"/>
        <v/>
      </c>
      <c r="BI10" s="113" t="str">
        <f t="shared" si="9"/>
        <v/>
      </c>
      <c r="BJ10" s="113" t="str">
        <f t="shared" si="9"/>
        <v/>
      </c>
      <c r="BK10" s="113" t="str">
        <f t="shared" si="9"/>
        <v/>
      </c>
      <c r="BL10" s="113" t="str">
        <f t="shared" si="9"/>
        <v/>
      </c>
      <c r="BM10" s="113" t="str">
        <f t="shared" si="9"/>
        <v/>
      </c>
      <c r="BN10" s="113" t="str">
        <f t="shared" si="9"/>
        <v/>
      </c>
      <c r="BO10" s="113" t="str">
        <f t="shared" si="9"/>
        <v/>
      </c>
      <c r="BP10" s="113" t="str">
        <f t="shared" si="9"/>
        <v/>
      </c>
      <c r="BQ10" s="113" t="str">
        <f t="shared" si="9"/>
        <v/>
      </c>
      <c r="BR10" s="113" t="str">
        <f t="shared" si="9"/>
        <v/>
      </c>
      <c r="BS10" s="113" t="str">
        <f t="shared" si="9"/>
        <v/>
      </c>
      <c r="BT10" s="114">
        <f t="shared" si="9"/>
        <v>5</v>
      </c>
    </row>
    <row r="11" spans="1:73" ht="18" customHeight="1" thickBot="1" x14ac:dyDescent="0.25">
      <c r="A11" s="61" t="s">
        <v>109</v>
      </c>
      <c r="B11" s="156" t="s">
        <v>110</v>
      </c>
      <c r="C11" s="157"/>
      <c r="D11" s="157"/>
      <c r="E11" s="115" t="str">
        <f t="shared" ref="E11:H11" si="10">IF(E$6&gt;=120,"◇",IF(AND(E$6&gt;=100,E$6&lt;120),120-E$6,""))</f>
        <v>◇</v>
      </c>
      <c r="F11" s="115">
        <f t="shared" si="10"/>
        <v>11</v>
      </c>
      <c r="G11" s="115">
        <f t="shared" si="10"/>
        <v>13.75</v>
      </c>
      <c r="H11" s="115" t="str">
        <f t="shared" si="10"/>
        <v/>
      </c>
      <c r="I11" s="115" t="str">
        <f>IF(I$6&gt;=120,"◇",IF(AND(I$6&gt;=100,I$6&lt;120),120-I$6,""))</f>
        <v>◇</v>
      </c>
      <c r="J11" s="115" t="str">
        <f t="shared" ref="J11:BT11" si="11">IF(J$6&gt;=120,"◇",IF(AND(J$6&gt;=100,J$6&lt;120),120-J$6,""))</f>
        <v/>
      </c>
      <c r="K11" s="115" t="str">
        <f t="shared" si="11"/>
        <v/>
      </c>
      <c r="L11" s="115" t="str">
        <f t="shared" si="11"/>
        <v/>
      </c>
      <c r="M11" s="115" t="str">
        <f t="shared" si="11"/>
        <v/>
      </c>
      <c r="N11" s="115" t="str">
        <f t="shared" si="11"/>
        <v>◇</v>
      </c>
      <c r="O11" s="115" t="str">
        <f t="shared" si="11"/>
        <v/>
      </c>
      <c r="P11" s="115" t="str">
        <f t="shared" si="11"/>
        <v/>
      </c>
      <c r="Q11" s="115" t="str">
        <f t="shared" si="11"/>
        <v/>
      </c>
      <c r="R11" s="115" t="str">
        <f t="shared" si="11"/>
        <v>◇</v>
      </c>
      <c r="S11" s="115" t="str">
        <f t="shared" si="11"/>
        <v/>
      </c>
      <c r="T11" s="115" t="str">
        <f t="shared" si="11"/>
        <v/>
      </c>
      <c r="U11" s="115" t="str">
        <f t="shared" si="11"/>
        <v/>
      </c>
      <c r="V11" s="115" t="str">
        <f t="shared" si="11"/>
        <v/>
      </c>
      <c r="W11" s="115" t="str">
        <f t="shared" si="11"/>
        <v/>
      </c>
      <c r="X11" s="115" t="str">
        <f t="shared" si="11"/>
        <v/>
      </c>
      <c r="Y11" s="115" t="str">
        <f t="shared" si="11"/>
        <v/>
      </c>
      <c r="Z11" s="115" t="str">
        <f t="shared" si="11"/>
        <v/>
      </c>
      <c r="AA11" s="115" t="str">
        <f t="shared" si="11"/>
        <v/>
      </c>
      <c r="AB11" s="115" t="str">
        <f t="shared" si="11"/>
        <v/>
      </c>
      <c r="AC11" s="115" t="str">
        <f t="shared" si="11"/>
        <v/>
      </c>
      <c r="AD11" s="115" t="str">
        <f t="shared" si="11"/>
        <v/>
      </c>
      <c r="AE11" s="115" t="str">
        <f t="shared" si="11"/>
        <v/>
      </c>
      <c r="AF11" s="115" t="str">
        <f t="shared" si="11"/>
        <v/>
      </c>
      <c r="AG11" s="115" t="str">
        <f t="shared" si="11"/>
        <v/>
      </c>
      <c r="AH11" s="115" t="str">
        <f t="shared" si="11"/>
        <v/>
      </c>
      <c r="AI11" s="115" t="str">
        <f t="shared" si="11"/>
        <v/>
      </c>
      <c r="AJ11" s="115" t="str">
        <f t="shared" si="11"/>
        <v/>
      </c>
      <c r="AK11" s="115">
        <f t="shared" si="11"/>
        <v>3.75</v>
      </c>
      <c r="AL11" s="115" t="str">
        <f t="shared" si="11"/>
        <v/>
      </c>
      <c r="AM11" s="115" t="str">
        <f t="shared" si="11"/>
        <v/>
      </c>
      <c r="AN11" s="115" t="str">
        <f t="shared" si="11"/>
        <v/>
      </c>
      <c r="AO11" s="115" t="str">
        <f t="shared" si="11"/>
        <v/>
      </c>
      <c r="AP11" s="115" t="str">
        <f t="shared" si="11"/>
        <v/>
      </c>
      <c r="AQ11" s="115" t="str">
        <f t="shared" si="11"/>
        <v/>
      </c>
      <c r="AR11" s="115" t="str">
        <f t="shared" si="11"/>
        <v/>
      </c>
      <c r="AS11" s="115" t="str">
        <f t="shared" si="11"/>
        <v/>
      </c>
      <c r="AT11" s="113" t="str">
        <f t="shared" si="11"/>
        <v/>
      </c>
      <c r="AU11" s="115" t="str">
        <f t="shared" si="11"/>
        <v/>
      </c>
      <c r="AV11" s="115" t="str">
        <f t="shared" si="11"/>
        <v/>
      </c>
      <c r="AW11" s="115" t="str">
        <f t="shared" si="11"/>
        <v/>
      </c>
      <c r="AX11" s="115" t="str">
        <f t="shared" si="11"/>
        <v/>
      </c>
      <c r="AY11" s="115" t="str">
        <f t="shared" si="11"/>
        <v/>
      </c>
      <c r="AZ11" s="115" t="str">
        <f t="shared" si="11"/>
        <v/>
      </c>
      <c r="BA11" s="115" t="str">
        <f t="shared" si="11"/>
        <v/>
      </c>
      <c r="BB11" s="115" t="str">
        <f t="shared" si="11"/>
        <v/>
      </c>
      <c r="BC11" s="115" t="str">
        <f t="shared" si="11"/>
        <v/>
      </c>
      <c r="BD11" s="115" t="str">
        <f t="shared" si="11"/>
        <v/>
      </c>
      <c r="BE11" s="115" t="str">
        <f t="shared" si="11"/>
        <v/>
      </c>
      <c r="BF11" s="115" t="str">
        <f t="shared" si="11"/>
        <v/>
      </c>
      <c r="BG11" s="115" t="str">
        <f t="shared" si="11"/>
        <v/>
      </c>
      <c r="BH11" s="115" t="str">
        <f t="shared" si="11"/>
        <v/>
      </c>
      <c r="BI11" s="115" t="str">
        <f t="shared" si="11"/>
        <v/>
      </c>
      <c r="BJ11" s="115" t="str">
        <f t="shared" si="11"/>
        <v/>
      </c>
      <c r="BK11" s="115" t="str">
        <f t="shared" si="11"/>
        <v/>
      </c>
      <c r="BL11" s="115" t="str">
        <f t="shared" si="11"/>
        <v/>
      </c>
      <c r="BM11" s="115" t="str">
        <f t="shared" si="11"/>
        <v/>
      </c>
      <c r="BN11" s="115" t="str">
        <f t="shared" si="11"/>
        <v/>
      </c>
      <c r="BO11" s="115" t="str">
        <f t="shared" si="11"/>
        <v/>
      </c>
      <c r="BP11" s="115" t="str">
        <f t="shared" si="11"/>
        <v/>
      </c>
      <c r="BQ11" s="115" t="str">
        <f t="shared" si="11"/>
        <v/>
      </c>
      <c r="BR11" s="115" t="str">
        <f t="shared" si="11"/>
        <v/>
      </c>
      <c r="BS11" s="115" t="str">
        <f t="shared" si="11"/>
        <v/>
      </c>
      <c r="BT11" s="116" t="str">
        <f t="shared" si="11"/>
        <v/>
      </c>
    </row>
    <row r="12" spans="1:73" s="12" customFormat="1" ht="18" customHeight="1" outlineLevel="1" collapsed="1" thickBot="1" x14ac:dyDescent="0.25">
      <c r="A12" s="95" t="s">
        <v>100</v>
      </c>
      <c r="B12" s="167" t="s">
        <v>102</v>
      </c>
      <c r="C12" s="168"/>
      <c r="D12" s="11"/>
      <c r="E12" s="41">
        <v>6</v>
      </c>
      <c r="F12" s="41">
        <v>2</v>
      </c>
      <c r="G12" s="41">
        <v>5</v>
      </c>
      <c r="H12" s="41">
        <v>6</v>
      </c>
      <c r="I12" s="41">
        <v>17</v>
      </c>
      <c r="J12" s="41">
        <v>0</v>
      </c>
      <c r="K12" s="41">
        <v>0</v>
      </c>
      <c r="L12" s="41">
        <v>4</v>
      </c>
      <c r="M12" s="41">
        <v>22</v>
      </c>
      <c r="N12" s="41">
        <v>10</v>
      </c>
      <c r="O12" s="41">
        <v>21</v>
      </c>
      <c r="P12" s="41">
        <v>29</v>
      </c>
      <c r="Q12" s="41">
        <v>24</v>
      </c>
      <c r="R12" s="41">
        <v>5</v>
      </c>
      <c r="S12" s="41">
        <v>22</v>
      </c>
      <c r="T12" s="41">
        <v>23</v>
      </c>
      <c r="U12" s="41">
        <v>7</v>
      </c>
      <c r="V12" s="41">
        <v>21</v>
      </c>
      <c r="W12" s="41">
        <v>21</v>
      </c>
      <c r="X12" s="41">
        <v>0</v>
      </c>
      <c r="Y12" s="41">
        <v>10</v>
      </c>
      <c r="Z12" s="41">
        <v>8</v>
      </c>
      <c r="AA12" s="41">
        <v>9</v>
      </c>
      <c r="AB12" s="41">
        <v>19</v>
      </c>
      <c r="AC12" s="41">
        <v>4</v>
      </c>
      <c r="AD12" s="41">
        <v>7</v>
      </c>
      <c r="AE12" s="41">
        <v>15</v>
      </c>
      <c r="AF12" s="41">
        <v>9</v>
      </c>
      <c r="AG12" s="41">
        <v>7</v>
      </c>
      <c r="AH12" s="41"/>
      <c r="AI12" s="41">
        <v>3</v>
      </c>
      <c r="AJ12" s="41">
        <v>0</v>
      </c>
      <c r="AK12" s="41">
        <v>3</v>
      </c>
      <c r="AL12" s="41"/>
      <c r="AM12" s="41"/>
      <c r="AN12" s="41">
        <v>0</v>
      </c>
      <c r="AO12" s="41"/>
      <c r="AP12" s="41"/>
      <c r="AQ12" s="41"/>
      <c r="AR12" s="41"/>
      <c r="AS12" s="41"/>
      <c r="AT12" s="41">
        <v>7</v>
      </c>
      <c r="AU12" s="41">
        <v>16</v>
      </c>
      <c r="AV12" s="41">
        <v>28</v>
      </c>
      <c r="AW12" s="41">
        <v>46</v>
      </c>
      <c r="AX12" s="41">
        <v>20</v>
      </c>
      <c r="AY12" s="41">
        <v>27</v>
      </c>
      <c r="AZ12" s="41">
        <v>2</v>
      </c>
      <c r="BA12" s="41"/>
      <c r="BB12" s="41"/>
      <c r="BC12" s="41"/>
      <c r="BD12" s="41">
        <v>2</v>
      </c>
      <c r="BE12" s="41">
        <v>2</v>
      </c>
      <c r="BF12" s="41">
        <v>23</v>
      </c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2"/>
    </row>
    <row r="13" spans="1:73" s="12" customFormat="1" ht="18" customHeight="1" thickBot="1" x14ac:dyDescent="0.25">
      <c r="A13" s="14" t="s">
        <v>115</v>
      </c>
      <c r="B13" s="167" t="s">
        <v>116</v>
      </c>
      <c r="C13" s="168"/>
      <c r="D13" s="11">
        <f>SUM(D14:D33)</f>
        <v>278</v>
      </c>
      <c r="E13" s="41">
        <f t="shared" ref="E13:AN13" si="12">COUNTIF(E14:E33,"〇") +COUNTIF(E14:E33,"◎") *1.25+ COUNTIF(E14:E33,"☆")*0.75+ COUNTIF(E14:E33,"△")*0.5</f>
        <v>25</v>
      </c>
      <c r="F13" s="41">
        <f t="shared" si="12"/>
        <v>23</v>
      </c>
      <c r="G13" s="41">
        <f t="shared" si="12"/>
        <v>25</v>
      </c>
      <c r="H13" s="41">
        <f t="shared" si="12"/>
        <v>12.25</v>
      </c>
      <c r="I13" s="41">
        <f t="shared" si="12"/>
        <v>23.75</v>
      </c>
      <c r="J13" s="41">
        <f t="shared" ref="J13:K13" si="13">COUNTIF(J14:J33,"〇") +COUNTIF(J14:J33,"◎") *1.25+ COUNTIF(J14:J33,"☆")*0.75+ COUNTIF(J14:J33,"△")*0.5</f>
        <v>3.75</v>
      </c>
      <c r="K13" s="41">
        <f t="shared" si="13"/>
        <v>0</v>
      </c>
      <c r="L13" s="41">
        <f t="shared" si="12"/>
        <v>1.75</v>
      </c>
      <c r="M13" s="41">
        <f t="shared" si="12"/>
        <v>10</v>
      </c>
      <c r="N13" s="41">
        <f t="shared" si="12"/>
        <v>22.5</v>
      </c>
      <c r="O13" s="41">
        <f t="shared" si="12"/>
        <v>6.75</v>
      </c>
      <c r="P13" s="41">
        <f t="shared" si="12"/>
        <v>0</v>
      </c>
      <c r="Q13" s="41">
        <f t="shared" si="12"/>
        <v>3.5</v>
      </c>
      <c r="R13" s="41">
        <f t="shared" si="12"/>
        <v>25</v>
      </c>
      <c r="S13" s="41">
        <f t="shared" si="12"/>
        <v>0</v>
      </c>
      <c r="T13" s="41">
        <f t="shared" si="12"/>
        <v>1</v>
      </c>
      <c r="U13" s="41">
        <f t="shared" si="12"/>
        <v>21.5</v>
      </c>
      <c r="V13" s="41">
        <f t="shared" si="12"/>
        <v>0</v>
      </c>
      <c r="W13" s="41">
        <f t="shared" si="12"/>
        <v>0</v>
      </c>
      <c r="X13" s="41">
        <f t="shared" si="12"/>
        <v>0</v>
      </c>
      <c r="Y13" s="41">
        <f t="shared" si="12"/>
        <v>1</v>
      </c>
      <c r="Z13" s="41">
        <f t="shared" si="12"/>
        <v>0</v>
      </c>
      <c r="AA13" s="41">
        <f t="shared" si="12"/>
        <v>0</v>
      </c>
      <c r="AB13" s="41">
        <f t="shared" si="12"/>
        <v>0</v>
      </c>
      <c r="AC13" s="41">
        <f t="shared" si="12"/>
        <v>0</v>
      </c>
      <c r="AD13" s="41">
        <f t="shared" si="12"/>
        <v>18.75</v>
      </c>
      <c r="AE13" s="41">
        <f t="shared" si="12"/>
        <v>2.25</v>
      </c>
      <c r="AF13" s="41">
        <f t="shared" si="12"/>
        <v>0</v>
      </c>
      <c r="AG13" s="41">
        <f t="shared" si="12"/>
        <v>0</v>
      </c>
      <c r="AH13" s="41">
        <f t="shared" si="12"/>
        <v>0</v>
      </c>
      <c r="AI13" s="41">
        <f t="shared" si="12"/>
        <v>23.75</v>
      </c>
      <c r="AJ13" s="41">
        <f t="shared" si="12"/>
        <v>20</v>
      </c>
      <c r="AK13" s="41">
        <f t="shared" si="12"/>
        <v>24.5</v>
      </c>
      <c r="AL13" s="41">
        <f t="shared" si="12"/>
        <v>0</v>
      </c>
      <c r="AM13" s="41">
        <f t="shared" si="12"/>
        <v>0</v>
      </c>
      <c r="AN13" s="41">
        <f t="shared" si="12"/>
        <v>0.5</v>
      </c>
      <c r="AO13" s="41">
        <f t="shared" ref="AO13:BT13" si="14">COUNTIF(AO14:AO33,"〇") +COUNTIF(AO14:AO33,"◎") *1.25+ COUNTIF(AO14:AO33,"☆")*0.75+ COUNTIF(AO14:AO33,"△")*0.5</f>
        <v>0</v>
      </c>
      <c r="AP13" s="41">
        <f t="shared" si="14"/>
        <v>0</v>
      </c>
      <c r="AQ13" s="41">
        <f t="shared" si="14"/>
        <v>0</v>
      </c>
      <c r="AR13" s="41">
        <f t="shared" si="14"/>
        <v>0</v>
      </c>
      <c r="AS13" s="41">
        <f t="shared" si="14"/>
        <v>0</v>
      </c>
      <c r="AT13" s="41">
        <f t="shared" si="14"/>
        <v>0</v>
      </c>
      <c r="AU13" s="41">
        <f t="shared" si="14"/>
        <v>2.25</v>
      </c>
      <c r="AV13" s="41">
        <f t="shared" si="14"/>
        <v>0</v>
      </c>
      <c r="AW13" s="41">
        <f t="shared" si="14"/>
        <v>0</v>
      </c>
      <c r="AX13" s="41">
        <f t="shared" si="14"/>
        <v>0</v>
      </c>
      <c r="AY13" s="41">
        <f t="shared" si="14"/>
        <v>2</v>
      </c>
      <c r="AZ13" s="41">
        <f t="shared" si="14"/>
        <v>0</v>
      </c>
      <c r="BA13" s="41">
        <f t="shared" si="14"/>
        <v>0</v>
      </c>
      <c r="BB13" s="41">
        <f t="shared" si="14"/>
        <v>0</v>
      </c>
      <c r="BC13" s="41">
        <f t="shared" si="14"/>
        <v>0</v>
      </c>
      <c r="BD13" s="41">
        <f t="shared" ref="BD13:BE13" si="15">COUNTIF(BD14:BD33,"〇") +COUNTIF(BD14:BD33,"◎") *1.25+ COUNTIF(BD14:BD33,"☆")*0.75+ COUNTIF(BD14:BD33,"△")*0.5</f>
        <v>0</v>
      </c>
      <c r="BE13" s="41">
        <f t="shared" si="15"/>
        <v>0</v>
      </c>
      <c r="BF13" s="41">
        <f t="shared" si="14"/>
        <v>0</v>
      </c>
      <c r="BG13" s="41">
        <f t="shared" si="14"/>
        <v>0</v>
      </c>
      <c r="BH13" s="41">
        <f t="shared" si="14"/>
        <v>0</v>
      </c>
      <c r="BI13" s="41">
        <f t="shared" si="14"/>
        <v>0</v>
      </c>
      <c r="BJ13" s="41">
        <f t="shared" si="14"/>
        <v>1</v>
      </c>
      <c r="BK13" s="41">
        <f t="shared" si="14"/>
        <v>1</v>
      </c>
      <c r="BL13" s="41">
        <f t="shared" ref="BL13" si="16">COUNTIF(BL14:BL33,"〇") +COUNTIF(BL14:BL33,"◎") *1.25+ COUNTIF(BL14:BL33,"☆")*0.75+ COUNTIF(BL14:BL33,"△")*0.5</f>
        <v>0</v>
      </c>
      <c r="BM13" s="41">
        <f t="shared" si="14"/>
        <v>1</v>
      </c>
      <c r="BN13" s="41">
        <f t="shared" si="14"/>
        <v>0</v>
      </c>
      <c r="BO13" s="41">
        <f t="shared" si="14"/>
        <v>0</v>
      </c>
      <c r="BP13" s="41">
        <f t="shared" si="14"/>
        <v>3</v>
      </c>
      <c r="BQ13" s="41">
        <f t="shared" si="14"/>
        <v>0</v>
      </c>
      <c r="BR13" s="41">
        <f t="shared" si="14"/>
        <v>0</v>
      </c>
      <c r="BS13" s="41">
        <f t="shared" si="14"/>
        <v>4</v>
      </c>
      <c r="BT13" s="42">
        <f t="shared" si="14"/>
        <v>20</v>
      </c>
    </row>
    <row r="14" spans="1:73" s="8" customFormat="1" ht="18" hidden="1" customHeight="1" outlineLevel="1" thickBot="1" x14ac:dyDescent="0.25">
      <c r="A14" s="12"/>
      <c r="B14" s="13">
        <v>1</v>
      </c>
      <c r="C14" s="9">
        <v>44287</v>
      </c>
      <c r="D14" s="10">
        <f t="shared" ref="D14:D33" si="17">COUNTA(E14:BT14)</f>
        <v>10</v>
      </c>
      <c r="E14" s="38" t="s">
        <v>143</v>
      </c>
      <c r="F14" s="38"/>
      <c r="G14" s="38" t="s">
        <v>143</v>
      </c>
      <c r="H14" s="38"/>
      <c r="I14" s="38"/>
      <c r="J14" s="38"/>
      <c r="K14" s="38"/>
      <c r="L14" s="38"/>
      <c r="M14" s="38"/>
      <c r="N14" s="38" t="s">
        <v>144</v>
      </c>
      <c r="O14" s="38"/>
      <c r="P14" s="38"/>
      <c r="Q14" s="38"/>
      <c r="R14" s="38" t="s">
        <v>143</v>
      </c>
      <c r="S14" s="38"/>
      <c r="T14" s="38"/>
      <c r="U14" s="38" t="s">
        <v>143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 t="s">
        <v>143</v>
      </c>
      <c r="AJ14" s="38"/>
      <c r="AK14" s="38" t="s">
        <v>143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9" t="s">
        <v>142</v>
      </c>
      <c r="BK14" s="39" t="s">
        <v>142</v>
      </c>
      <c r="BL14" s="38"/>
      <c r="BM14" s="39"/>
      <c r="BN14" s="39"/>
      <c r="BO14" s="39"/>
      <c r="BP14" s="39"/>
      <c r="BQ14" s="39"/>
      <c r="BR14" s="39"/>
      <c r="BS14" s="39"/>
      <c r="BT14" s="40" t="s">
        <v>142</v>
      </c>
      <c r="BU14" s="20"/>
    </row>
    <row r="15" spans="1:73" s="8" customFormat="1" ht="18" hidden="1" customHeight="1" outlineLevel="1" thickBot="1" x14ac:dyDescent="0.25">
      <c r="A15" s="12"/>
      <c r="B15" s="13">
        <v>2</v>
      </c>
      <c r="C15" s="9">
        <v>44288</v>
      </c>
      <c r="D15" s="10">
        <f t="shared" si="17"/>
        <v>13</v>
      </c>
      <c r="E15" s="38" t="s">
        <v>143</v>
      </c>
      <c r="F15" s="38" t="s">
        <v>143</v>
      </c>
      <c r="G15" s="38" t="s">
        <v>143</v>
      </c>
      <c r="H15" s="38" t="s">
        <v>143</v>
      </c>
      <c r="I15" s="38" t="s">
        <v>143</v>
      </c>
      <c r="J15" s="38"/>
      <c r="K15" s="38"/>
      <c r="L15" s="38"/>
      <c r="M15" s="38"/>
      <c r="N15" s="38" t="s">
        <v>143</v>
      </c>
      <c r="O15" s="38"/>
      <c r="P15" s="38"/>
      <c r="Q15" s="38"/>
      <c r="R15" s="38" t="s">
        <v>143</v>
      </c>
      <c r="S15" s="38"/>
      <c r="T15" s="38"/>
      <c r="U15" s="38" t="s">
        <v>143</v>
      </c>
      <c r="V15" s="38"/>
      <c r="W15" s="38"/>
      <c r="X15" s="38"/>
      <c r="Y15" s="38"/>
      <c r="Z15" s="38"/>
      <c r="AA15" s="38"/>
      <c r="AB15" s="38"/>
      <c r="AC15" s="38"/>
      <c r="AD15" s="38" t="s">
        <v>143</v>
      </c>
      <c r="AE15" s="38"/>
      <c r="AF15" s="38"/>
      <c r="AG15" s="38"/>
      <c r="AH15" s="38"/>
      <c r="AI15" s="38" t="s">
        <v>143</v>
      </c>
      <c r="AJ15" s="38" t="s">
        <v>143</v>
      </c>
      <c r="AK15" s="38" t="s">
        <v>143</v>
      </c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9"/>
      <c r="BK15" s="39"/>
      <c r="BL15" s="38"/>
      <c r="BM15" s="39"/>
      <c r="BN15" s="39"/>
      <c r="BO15" s="39"/>
      <c r="BP15" s="39"/>
      <c r="BQ15" s="39"/>
      <c r="BR15" s="39"/>
      <c r="BS15" s="39"/>
      <c r="BT15" s="40" t="s">
        <v>142</v>
      </c>
      <c r="BU15" s="20"/>
    </row>
    <row r="16" spans="1:73" s="8" customFormat="1" ht="18" hidden="1" customHeight="1" outlineLevel="1" thickBot="1" x14ac:dyDescent="0.25">
      <c r="A16" s="12"/>
      <c r="B16" s="13">
        <v>3</v>
      </c>
      <c r="C16" s="9">
        <v>44291</v>
      </c>
      <c r="D16" s="10">
        <f t="shared" si="17"/>
        <v>13</v>
      </c>
      <c r="E16" s="38" t="s">
        <v>143</v>
      </c>
      <c r="F16" s="38" t="s">
        <v>143</v>
      </c>
      <c r="G16" s="38" t="s">
        <v>143</v>
      </c>
      <c r="H16" s="38" t="s">
        <v>143</v>
      </c>
      <c r="I16" s="38" t="s">
        <v>143</v>
      </c>
      <c r="J16" s="38"/>
      <c r="K16" s="38"/>
      <c r="L16" s="38"/>
      <c r="M16" s="38"/>
      <c r="N16" s="38" t="s">
        <v>143</v>
      </c>
      <c r="O16" s="38"/>
      <c r="P16" s="38"/>
      <c r="Q16" s="38"/>
      <c r="R16" s="38" t="s">
        <v>143</v>
      </c>
      <c r="S16" s="38"/>
      <c r="T16" s="38"/>
      <c r="U16" s="38" t="s">
        <v>143</v>
      </c>
      <c r="V16" s="38"/>
      <c r="W16" s="38"/>
      <c r="X16" s="38"/>
      <c r="Y16" s="38"/>
      <c r="Z16" s="38"/>
      <c r="AA16" s="38"/>
      <c r="AB16" s="38"/>
      <c r="AC16" s="38"/>
      <c r="AD16" s="38" t="s">
        <v>143</v>
      </c>
      <c r="AE16" s="38"/>
      <c r="AF16" s="38"/>
      <c r="AG16" s="38"/>
      <c r="AH16" s="38"/>
      <c r="AI16" s="38" t="s">
        <v>143</v>
      </c>
      <c r="AJ16" s="38" t="s">
        <v>143</v>
      </c>
      <c r="AK16" s="38" t="s">
        <v>143</v>
      </c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9"/>
      <c r="BK16" s="39"/>
      <c r="BL16" s="38"/>
      <c r="BM16" s="39"/>
      <c r="BN16" s="39"/>
      <c r="BO16" s="39"/>
      <c r="BP16" s="39"/>
      <c r="BQ16" s="39"/>
      <c r="BR16" s="39"/>
      <c r="BS16" s="39"/>
      <c r="BT16" s="40" t="s">
        <v>142</v>
      </c>
      <c r="BU16" s="20"/>
    </row>
    <row r="17" spans="1:73" s="8" customFormat="1" ht="18" hidden="1" customHeight="1" outlineLevel="1" thickBot="1" x14ac:dyDescent="0.25">
      <c r="A17" s="12"/>
      <c r="B17" s="13">
        <v>4</v>
      </c>
      <c r="C17" s="9">
        <v>44292</v>
      </c>
      <c r="D17" s="10">
        <f t="shared" si="17"/>
        <v>14</v>
      </c>
      <c r="E17" s="38" t="s">
        <v>143</v>
      </c>
      <c r="F17" s="38" t="s">
        <v>143</v>
      </c>
      <c r="G17" s="38" t="s">
        <v>143</v>
      </c>
      <c r="H17" s="38" t="s">
        <v>143</v>
      </c>
      <c r="I17" s="38" t="s">
        <v>143</v>
      </c>
      <c r="J17" s="38"/>
      <c r="K17" s="38"/>
      <c r="L17" s="38" t="s">
        <v>143</v>
      </c>
      <c r="M17" s="38"/>
      <c r="N17" s="38" t="s">
        <v>143</v>
      </c>
      <c r="O17" s="38"/>
      <c r="P17" s="38"/>
      <c r="Q17" s="38"/>
      <c r="R17" s="38" t="s">
        <v>143</v>
      </c>
      <c r="S17" s="38"/>
      <c r="T17" s="38"/>
      <c r="U17" s="38" t="s">
        <v>142</v>
      </c>
      <c r="V17" s="38"/>
      <c r="W17" s="38"/>
      <c r="X17" s="38"/>
      <c r="Y17" s="38"/>
      <c r="Z17" s="38"/>
      <c r="AA17" s="38"/>
      <c r="AB17" s="38"/>
      <c r="AC17" s="38"/>
      <c r="AD17" s="38" t="s">
        <v>143</v>
      </c>
      <c r="AE17" s="38"/>
      <c r="AF17" s="38"/>
      <c r="AG17" s="38"/>
      <c r="AH17" s="38"/>
      <c r="AI17" s="38" t="s">
        <v>143</v>
      </c>
      <c r="AJ17" s="38" t="s">
        <v>143</v>
      </c>
      <c r="AK17" s="38" t="s">
        <v>143</v>
      </c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9"/>
      <c r="BK17" s="39"/>
      <c r="BL17" s="38"/>
      <c r="BM17" s="39"/>
      <c r="BN17" s="39"/>
      <c r="BO17" s="39"/>
      <c r="BP17" s="39"/>
      <c r="BQ17" s="39"/>
      <c r="BR17" s="39"/>
      <c r="BS17" s="39"/>
      <c r="BT17" s="40" t="s">
        <v>142</v>
      </c>
      <c r="BU17" s="20"/>
    </row>
    <row r="18" spans="1:73" s="8" customFormat="1" ht="18" hidden="1" customHeight="1" outlineLevel="1" thickBot="1" x14ac:dyDescent="0.25">
      <c r="A18" s="12"/>
      <c r="B18" s="13">
        <v>5</v>
      </c>
      <c r="C18" s="9">
        <v>44293</v>
      </c>
      <c r="D18" s="10">
        <f t="shared" si="17"/>
        <v>13</v>
      </c>
      <c r="E18" s="38" t="s">
        <v>143</v>
      </c>
      <c r="F18" s="38" t="s">
        <v>143</v>
      </c>
      <c r="G18" s="38" t="s">
        <v>143</v>
      </c>
      <c r="H18" s="38"/>
      <c r="I18" s="38" t="s">
        <v>143</v>
      </c>
      <c r="J18" s="38"/>
      <c r="K18" s="38"/>
      <c r="L18" s="38"/>
      <c r="M18" s="38"/>
      <c r="N18" s="38" t="s">
        <v>143</v>
      </c>
      <c r="O18" s="38"/>
      <c r="P18" s="38"/>
      <c r="Q18" s="38" t="s">
        <v>142</v>
      </c>
      <c r="R18" s="38" t="s">
        <v>143</v>
      </c>
      <c r="S18" s="38"/>
      <c r="T18" s="38"/>
      <c r="U18" s="38" t="s">
        <v>142</v>
      </c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 t="s">
        <v>143</v>
      </c>
      <c r="AK18" s="38" t="s">
        <v>143</v>
      </c>
      <c r="AL18" s="38"/>
      <c r="AM18" s="38"/>
      <c r="AN18" s="38"/>
      <c r="AO18" s="38"/>
      <c r="AP18" s="38"/>
      <c r="AQ18" s="38"/>
      <c r="AR18" s="38"/>
      <c r="AS18" s="38"/>
      <c r="AT18" s="38"/>
      <c r="AU18" s="38" t="s">
        <v>142</v>
      </c>
      <c r="AV18" s="38"/>
      <c r="AW18" s="38"/>
      <c r="AX18" s="38"/>
      <c r="AY18" s="38" t="s">
        <v>142</v>
      </c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9"/>
      <c r="BK18" s="39"/>
      <c r="BL18" s="38"/>
      <c r="BM18" s="39"/>
      <c r="BN18" s="39"/>
      <c r="BO18" s="39"/>
      <c r="BP18" s="39"/>
      <c r="BQ18" s="39"/>
      <c r="BR18" s="39"/>
      <c r="BS18" s="39"/>
      <c r="BT18" s="40" t="s">
        <v>142</v>
      </c>
      <c r="BU18" s="20"/>
    </row>
    <row r="19" spans="1:73" s="8" customFormat="1" ht="18" hidden="1" customHeight="1" outlineLevel="1" thickBot="1" x14ac:dyDescent="0.25">
      <c r="A19" s="12"/>
      <c r="B19" s="13">
        <v>6</v>
      </c>
      <c r="C19" s="9">
        <v>44294</v>
      </c>
      <c r="D19" s="10">
        <f t="shared" si="17"/>
        <v>14</v>
      </c>
      <c r="E19" s="38" t="s">
        <v>143</v>
      </c>
      <c r="F19" s="38" t="s">
        <v>143</v>
      </c>
      <c r="G19" s="38" t="s">
        <v>143</v>
      </c>
      <c r="H19" s="38" t="s">
        <v>143</v>
      </c>
      <c r="I19" s="38" t="s">
        <v>143</v>
      </c>
      <c r="J19" s="38"/>
      <c r="K19" s="38"/>
      <c r="L19" s="38"/>
      <c r="M19" s="38"/>
      <c r="N19" s="38" t="s">
        <v>142</v>
      </c>
      <c r="O19" s="38"/>
      <c r="P19" s="38"/>
      <c r="Q19" s="38"/>
      <c r="R19" s="38" t="s">
        <v>143</v>
      </c>
      <c r="S19" s="38"/>
      <c r="T19" s="38"/>
      <c r="U19" s="38" t="s">
        <v>142</v>
      </c>
      <c r="V19" s="38"/>
      <c r="W19" s="38"/>
      <c r="X19" s="38"/>
      <c r="Y19" s="38"/>
      <c r="Z19" s="38"/>
      <c r="AA19" s="38"/>
      <c r="AB19" s="38"/>
      <c r="AC19" s="38"/>
      <c r="AD19" s="38" t="s">
        <v>143</v>
      </c>
      <c r="AE19" s="38"/>
      <c r="AF19" s="38"/>
      <c r="AG19" s="38"/>
      <c r="AH19" s="38"/>
      <c r="AI19" s="38" t="s">
        <v>143</v>
      </c>
      <c r="AJ19" s="38" t="s">
        <v>143</v>
      </c>
      <c r="AK19" s="38" t="s">
        <v>142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 t="s">
        <v>143</v>
      </c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9"/>
      <c r="BK19" s="39"/>
      <c r="BL19" s="38"/>
      <c r="BM19" s="39"/>
      <c r="BN19" s="39"/>
      <c r="BO19" s="39"/>
      <c r="BP19" s="39"/>
      <c r="BQ19" s="39"/>
      <c r="BR19" s="39"/>
      <c r="BS19" s="39"/>
      <c r="BT19" s="40" t="s">
        <v>142</v>
      </c>
      <c r="BU19" s="20"/>
    </row>
    <row r="20" spans="1:73" s="8" customFormat="1" ht="18" hidden="1" customHeight="1" outlineLevel="1" thickBot="1" x14ac:dyDescent="0.25">
      <c r="A20" s="12"/>
      <c r="B20" s="13">
        <v>7</v>
      </c>
      <c r="C20" s="9">
        <v>44295</v>
      </c>
      <c r="D20" s="10">
        <f t="shared" si="17"/>
        <v>11</v>
      </c>
      <c r="E20" s="38" t="s">
        <v>143</v>
      </c>
      <c r="F20" s="38" t="s">
        <v>143</v>
      </c>
      <c r="G20" s="38" t="s">
        <v>143</v>
      </c>
      <c r="H20" s="38"/>
      <c r="I20" s="38" t="s">
        <v>143</v>
      </c>
      <c r="J20" s="38"/>
      <c r="K20" s="38"/>
      <c r="L20" s="38"/>
      <c r="M20" s="38"/>
      <c r="N20" s="38" t="s">
        <v>143</v>
      </c>
      <c r="O20" s="38"/>
      <c r="P20" s="38"/>
      <c r="Q20" s="38"/>
      <c r="R20" s="38" t="s">
        <v>143</v>
      </c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 t="s">
        <v>143</v>
      </c>
      <c r="AE20" s="38"/>
      <c r="AF20" s="38"/>
      <c r="AG20" s="38"/>
      <c r="AH20" s="38"/>
      <c r="AI20" s="38" t="s">
        <v>143</v>
      </c>
      <c r="AJ20" s="38"/>
      <c r="AK20" s="38" t="s">
        <v>143</v>
      </c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 t="s">
        <v>142</v>
      </c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9"/>
      <c r="BK20" s="39"/>
      <c r="BL20" s="38"/>
      <c r="BM20" s="39"/>
      <c r="BN20" s="39"/>
      <c r="BO20" s="39"/>
      <c r="BP20" s="39"/>
      <c r="BQ20" s="39"/>
      <c r="BR20" s="39"/>
      <c r="BS20" s="39"/>
      <c r="BT20" s="40" t="s">
        <v>142</v>
      </c>
      <c r="BU20" s="20"/>
    </row>
    <row r="21" spans="1:73" s="8" customFormat="1" ht="18" hidden="1" customHeight="1" outlineLevel="1" thickBot="1" x14ac:dyDescent="0.25">
      <c r="A21" s="12"/>
      <c r="B21" s="13">
        <v>8</v>
      </c>
      <c r="C21" s="9">
        <v>44298</v>
      </c>
      <c r="D21" s="10">
        <f t="shared" si="17"/>
        <v>15</v>
      </c>
      <c r="E21" s="38" t="s">
        <v>143</v>
      </c>
      <c r="F21" s="38" t="s">
        <v>143</v>
      </c>
      <c r="G21" s="38" t="s">
        <v>143</v>
      </c>
      <c r="H21" s="38"/>
      <c r="I21" s="38" t="s">
        <v>143</v>
      </c>
      <c r="J21" s="38"/>
      <c r="K21" s="38"/>
      <c r="L21" s="38" t="s">
        <v>144</v>
      </c>
      <c r="M21" s="38"/>
      <c r="N21" s="38" t="s">
        <v>143</v>
      </c>
      <c r="O21" s="38"/>
      <c r="P21" s="38"/>
      <c r="Q21" s="38"/>
      <c r="R21" s="38" t="s">
        <v>143</v>
      </c>
      <c r="S21" s="38"/>
      <c r="T21" s="38"/>
      <c r="U21" s="38" t="s">
        <v>143</v>
      </c>
      <c r="V21" s="38"/>
      <c r="W21" s="38"/>
      <c r="X21" s="38"/>
      <c r="Y21" s="38" t="s">
        <v>142</v>
      </c>
      <c r="Z21" s="38"/>
      <c r="AA21" s="38"/>
      <c r="AB21" s="38"/>
      <c r="AC21" s="38"/>
      <c r="AD21" s="38" t="s">
        <v>143</v>
      </c>
      <c r="AE21" s="38" t="s">
        <v>142</v>
      </c>
      <c r="AF21" s="38"/>
      <c r="AG21" s="38"/>
      <c r="AH21" s="38"/>
      <c r="AI21" s="38" t="s">
        <v>143</v>
      </c>
      <c r="AJ21" s="38"/>
      <c r="AK21" s="38" t="s">
        <v>142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9"/>
      <c r="BK21" s="39"/>
      <c r="BL21" s="38"/>
      <c r="BM21" s="39"/>
      <c r="BN21" s="39"/>
      <c r="BO21" s="39"/>
      <c r="BP21" s="39"/>
      <c r="BQ21" s="39"/>
      <c r="BR21" s="39"/>
      <c r="BS21" s="39" t="s">
        <v>142</v>
      </c>
      <c r="BT21" s="40" t="s">
        <v>142</v>
      </c>
      <c r="BU21" s="20"/>
    </row>
    <row r="22" spans="1:73" s="8" customFormat="1" ht="18" hidden="1" customHeight="1" outlineLevel="1" thickBot="1" x14ac:dyDescent="0.25">
      <c r="A22" s="12"/>
      <c r="B22" s="13">
        <v>9</v>
      </c>
      <c r="C22" s="9">
        <v>44300</v>
      </c>
      <c r="D22" s="10">
        <f t="shared" si="17"/>
        <v>13</v>
      </c>
      <c r="E22" s="38" t="s">
        <v>143</v>
      </c>
      <c r="F22" s="38" t="s">
        <v>143</v>
      </c>
      <c r="G22" s="38" t="s">
        <v>143</v>
      </c>
      <c r="H22" s="38"/>
      <c r="I22" s="38" t="s">
        <v>143</v>
      </c>
      <c r="J22" s="38"/>
      <c r="K22" s="38"/>
      <c r="L22" s="38"/>
      <c r="M22" s="38"/>
      <c r="N22" s="38" t="s">
        <v>143</v>
      </c>
      <c r="O22" s="38"/>
      <c r="P22" s="38"/>
      <c r="Q22" s="38"/>
      <c r="R22" s="38" t="s">
        <v>143</v>
      </c>
      <c r="S22" s="38"/>
      <c r="T22" s="38"/>
      <c r="U22" s="38" t="s">
        <v>143</v>
      </c>
      <c r="V22" s="38"/>
      <c r="W22" s="38"/>
      <c r="X22" s="38"/>
      <c r="Y22" s="38"/>
      <c r="Z22" s="38"/>
      <c r="AA22" s="38"/>
      <c r="AB22" s="38"/>
      <c r="AC22" s="38"/>
      <c r="AD22" s="38" t="s">
        <v>143</v>
      </c>
      <c r="AE22" s="38" t="s">
        <v>143</v>
      </c>
      <c r="AF22" s="38"/>
      <c r="AG22" s="38"/>
      <c r="AH22" s="38"/>
      <c r="AI22" s="38" t="s">
        <v>143</v>
      </c>
      <c r="AJ22" s="38" t="s">
        <v>143</v>
      </c>
      <c r="AK22" s="38" t="s">
        <v>143</v>
      </c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9"/>
      <c r="BK22" s="39"/>
      <c r="BL22" s="38"/>
      <c r="BM22" s="39"/>
      <c r="BN22" s="39"/>
      <c r="BO22" s="39"/>
      <c r="BP22" s="39"/>
      <c r="BQ22" s="39"/>
      <c r="BR22" s="39"/>
      <c r="BS22" s="39"/>
      <c r="BT22" s="40" t="s">
        <v>142</v>
      </c>
      <c r="BU22" s="20"/>
    </row>
    <row r="23" spans="1:73" s="8" customFormat="1" ht="18" hidden="1" customHeight="1" outlineLevel="1" thickBot="1" x14ac:dyDescent="0.25">
      <c r="A23" s="12"/>
      <c r="B23" s="13">
        <v>10</v>
      </c>
      <c r="C23" s="9">
        <v>44301</v>
      </c>
      <c r="D23" s="10">
        <f t="shared" si="17"/>
        <v>13</v>
      </c>
      <c r="E23" s="38" t="s">
        <v>143</v>
      </c>
      <c r="F23" s="38" t="s">
        <v>143</v>
      </c>
      <c r="G23" s="38" t="s">
        <v>143</v>
      </c>
      <c r="H23" s="38" t="s">
        <v>142</v>
      </c>
      <c r="I23" s="38" t="s">
        <v>143</v>
      </c>
      <c r="J23" s="38"/>
      <c r="K23" s="38"/>
      <c r="L23" s="38"/>
      <c r="M23" s="38" t="s">
        <v>143</v>
      </c>
      <c r="N23" s="38"/>
      <c r="O23" s="38"/>
      <c r="P23" s="38"/>
      <c r="Q23" s="38"/>
      <c r="R23" s="38" t="s">
        <v>143</v>
      </c>
      <c r="S23" s="38"/>
      <c r="T23" s="38"/>
      <c r="U23" s="38" t="s">
        <v>143</v>
      </c>
      <c r="V23" s="38"/>
      <c r="W23" s="38"/>
      <c r="X23" s="38"/>
      <c r="Y23" s="38"/>
      <c r="Z23" s="38"/>
      <c r="AA23" s="38"/>
      <c r="AB23" s="38"/>
      <c r="AC23" s="38"/>
      <c r="AD23" s="38" t="s">
        <v>143</v>
      </c>
      <c r="AE23" s="38"/>
      <c r="AF23" s="38"/>
      <c r="AG23" s="38"/>
      <c r="AH23" s="38"/>
      <c r="AI23" s="38" t="s">
        <v>143</v>
      </c>
      <c r="AJ23" s="38" t="s">
        <v>143</v>
      </c>
      <c r="AK23" s="38" t="s">
        <v>143</v>
      </c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9"/>
      <c r="BK23" s="39"/>
      <c r="BL23" s="38"/>
      <c r="BM23" s="39"/>
      <c r="BN23" s="39"/>
      <c r="BO23" s="39"/>
      <c r="BP23" s="39"/>
      <c r="BQ23" s="39"/>
      <c r="BR23" s="39"/>
      <c r="BS23" s="39"/>
      <c r="BT23" s="40" t="s">
        <v>142</v>
      </c>
      <c r="BU23" s="20"/>
    </row>
    <row r="24" spans="1:73" s="8" customFormat="1" ht="18" hidden="1" customHeight="1" outlineLevel="1" thickBot="1" x14ac:dyDescent="0.25">
      <c r="A24" s="12"/>
      <c r="B24" s="13">
        <v>11</v>
      </c>
      <c r="C24" s="9">
        <v>44302</v>
      </c>
      <c r="D24" s="10">
        <f t="shared" si="17"/>
        <v>14</v>
      </c>
      <c r="E24" s="38" t="s">
        <v>143</v>
      </c>
      <c r="F24" s="38" t="s">
        <v>143</v>
      </c>
      <c r="G24" s="38" t="s">
        <v>143</v>
      </c>
      <c r="H24" s="38" t="s">
        <v>143</v>
      </c>
      <c r="I24" s="38" t="s">
        <v>143</v>
      </c>
      <c r="J24" s="38"/>
      <c r="K24" s="38"/>
      <c r="L24" s="38"/>
      <c r="M24" s="38" t="s">
        <v>143</v>
      </c>
      <c r="N24" s="38" t="s">
        <v>143</v>
      </c>
      <c r="O24" s="38"/>
      <c r="P24" s="38"/>
      <c r="Q24" s="38"/>
      <c r="R24" s="38" t="s">
        <v>143</v>
      </c>
      <c r="S24" s="38"/>
      <c r="T24" s="38"/>
      <c r="U24" s="38" t="s">
        <v>143</v>
      </c>
      <c r="V24" s="38"/>
      <c r="W24" s="38"/>
      <c r="X24" s="38"/>
      <c r="Y24" s="38"/>
      <c r="Z24" s="38"/>
      <c r="AA24" s="38"/>
      <c r="AB24" s="38"/>
      <c r="AC24" s="38"/>
      <c r="AD24" s="38" t="s">
        <v>143</v>
      </c>
      <c r="AE24" s="38"/>
      <c r="AF24" s="38"/>
      <c r="AG24" s="38"/>
      <c r="AH24" s="38"/>
      <c r="AI24" s="38" t="s">
        <v>143</v>
      </c>
      <c r="AJ24" s="38" t="s">
        <v>143</v>
      </c>
      <c r="AK24" s="38" t="s">
        <v>143</v>
      </c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9"/>
      <c r="BK24" s="39"/>
      <c r="BL24" s="38"/>
      <c r="BM24" s="39"/>
      <c r="BN24" s="39"/>
      <c r="BO24" s="39"/>
      <c r="BP24" s="39"/>
      <c r="BQ24" s="39"/>
      <c r="BR24" s="39"/>
      <c r="BS24" s="39"/>
      <c r="BT24" s="40" t="s">
        <v>142</v>
      </c>
      <c r="BU24" s="20"/>
    </row>
    <row r="25" spans="1:73" s="8" customFormat="1" ht="18" hidden="1" customHeight="1" outlineLevel="1" thickBot="1" x14ac:dyDescent="0.25">
      <c r="A25" s="12"/>
      <c r="B25" s="13">
        <v>12</v>
      </c>
      <c r="C25" s="9">
        <v>44305</v>
      </c>
      <c r="D25" s="10">
        <f t="shared" si="17"/>
        <v>12</v>
      </c>
      <c r="E25" s="38" t="s">
        <v>143</v>
      </c>
      <c r="F25" s="38" t="s">
        <v>143</v>
      </c>
      <c r="G25" s="38" t="s">
        <v>143</v>
      </c>
      <c r="H25" s="38"/>
      <c r="I25" s="38" t="s">
        <v>143</v>
      </c>
      <c r="J25" s="38"/>
      <c r="K25" s="38"/>
      <c r="L25" s="38"/>
      <c r="M25" s="38"/>
      <c r="N25" s="38" t="s">
        <v>143</v>
      </c>
      <c r="O25" s="38"/>
      <c r="P25" s="38"/>
      <c r="Q25" s="38" t="s">
        <v>143</v>
      </c>
      <c r="R25" s="38" t="s">
        <v>143</v>
      </c>
      <c r="S25" s="38"/>
      <c r="T25" s="38"/>
      <c r="U25" s="38" t="s">
        <v>143</v>
      </c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 t="s">
        <v>143</v>
      </c>
      <c r="AJ25" s="38" t="s">
        <v>143</v>
      </c>
      <c r="AK25" s="38" t="s">
        <v>143</v>
      </c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9"/>
      <c r="BK25" s="39"/>
      <c r="BL25" s="38"/>
      <c r="BM25" s="39"/>
      <c r="BN25" s="39"/>
      <c r="BO25" s="39"/>
      <c r="BP25" s="39"/>
      <c r="BQ25" s="39"/>
      <c r="BR25" s="39"/>
      <c r="BS25" s="39"/>
      <c r="BT25" s="40" t="s">
        <v>142</v>
      </c>
      <c r="BU25" s="20"/>
    </row>
    <row r="26" spans="1:73" s="8" customFormat="1" ht="18" hidden="1" customHeight="1" outlineLevel="1" thickBot="1" x14ac:dyDescent="0.25">
      <c r="A26" s="12"/>
      <c r="B26" s="13">
        <v>13</v>
      </c>
      <c r="C26" s="9">
        <v>44306</v>
      </c>
      <c r="D26" s="10">
        <f t="shared" si="17"/>
        <v>14</v>
      </c>
      <c r="E26" s="38" t="s">
        <v>143</v>
      </c>
      <c r="F26" s="38" t="s">
        <v>143</v>
      </c>
      <c r="G26" s="38" t="s">
        <v>143</v>
      </c>
      <c r="H26" s="38"/>
      <c r="I26" s="38" t="s">
        <v>143</v>
      </c>
      <c r="J26" s="38"/>
      <c r="K26" s="38"/>
      <c r="L26" s="38"/>
      <c r="M26" s="38" t="s">
        <v>143</v>
      </c>
      <c r="N26" s="38" t="s">
        <v>143</v>
      </c>
      <c r="O26" s="38"/>
      <c r="P26" s="38"/>
      <c r="Q26" s="38"/>
      <c r="R26" s="38" t="s">
        <v>143</v>
      </c>
      <c r="S26" s="38"/>
      <c r="T26" s="38"/>
      <c r="U26" s="38" t="s">
        <v>143</v>
      </c>
      <c r="V26" s="38"/>
      <c r="W26" s="38"/>
      <c r="X26" s="38"/>
      <c r="Y26" s="38"/>
      <c r="Z26" s="38"/>
      <c r="AA26" s="38"/>
      <c r="AB26" s="38"/>
      <c r="AC26" s="38"/>
      <c r="AD26" s="38" t="s">
        <v>143</v>
      </c>
      <c r="AE26" s="38"/>
      <c r="AF26" s="38"/>
      <c r="AG26" s="38"/>
      <c r="AH26" s="38"/>
      <c r="AI26" s="38" t="s">
        <v>143</v>
      </c>
      <c r="AJ26" s="38" t="s">
        <v>143</v>
      </c>
      <c r="AK26" s="38" t="s">
        <v>143</v>
      </c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9"/>
      <c r="BK26" s="39"/>
      <c r="BL26" s="38"/>
      <c r="BM26" s="39"/>
      <c r="BN26" s="39"/>
      <c r="BO26" s="39"/>
      <c r="BP26" s="39"/>
      <c r="BQ26" s="39"/>
      <c r="BR26" s="39"/>
      <c r="BS26" s="39" t="s">
        <v>142</v>
      </c>
      <c r="BT26" s="40" t="s">
        <v>142</v>
      </c>
      <c r="BU26" s="20"/>
    </row>
    <row r="27" spans="1:73" s="8" customFormat="1" ht="18" hidden="1" customHeight="1" outlineLevel="1" thickBot="1" x14ac:dyDescent="0.25">
      <c r="A27" s="12"/>
      <c r="B27" s="13">
        <v>14</v>
      </c>
      <c r="C27" s="9">
        <v>44307</v>
      </c>
      <c r="D27" s="10">
        <f t="shared" si="17"/>
        <v>14</v>
      </c>
      <c r="E27" s="38" t="s">
        <v>143</v>
      </c>
      <c r="F27" s="38" t="s">
        <v>143</v>
      </c>
      <c r="G27" s="38" t="s">
        <v>143</v>
      </c>
      <c r="H27" s="38"/>
      <c r="I27" s="38" t="s">
        <v>143</v>
      </c>
      <c r="J27" s="38"/>
      <c r="K27" s="38"/>
      <c r="L27" s="38"/>
      <c r="M27" s="38" t="s">
        <v>143</v>
      </c>
      <c r="N27" s="38" t="s">
        <v>143</v>
      </c>
      <c r="O27" s="38" t="s">
        <v>142</v>
      </c>
      <c r="P27" s="38"/>
      <c r="Q27" s="38" t="s">
        <v>144</v>
      </c>
      <c r="R27" s="38" t="s">
        <v>143</v>
      </c>
      <c r="S27" s="38"/>
      <c r="T27" s="38"/>
      <c r="U27" s="38" t="s">
        <v>143</v>
      </c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 t="s">
        <v>143</v>
      </c>
      <c r="AJ27" s="38" t="s">
        <v>143</v>
      </c>
      <c r="AK27" s="38" t="s">
        <v>143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9"/>
      <c r="BK27" s="39"/>
      <c r="BL27" s="38"/>
      <c r="BM27" s="39"/>
      <c r="BN27" s="39"/>
      <c r="BO27" s="39"/>
      <c r="BP27" s="39"/>
      <c r="BQ27" s="39"/>
      <c r="BR27" s="39"/>
      <c r="BS27" s="39"/>
      <c r="BT27" s="40" t="s">
        <v>142</v>
      </c>
      <c r="BU27" s="20"/>
    </row>
    <row r="28" spans="1:73" s="8" customFormat="1" ht="18" hidden="1" customHeight="1" outlineLevel="1" thickBot="1" x14ac:dyDescent="0.25">
      <c r="A28" s="12"/>
      <c r="B28" s="13">
        <v>15</v>
      </c>
      <c r="C28" s="9">
        <v>44308</v>
      </c>
      <c r="D28" s="10">
        <f t="shared" si="17"/>
        <v>13</v>
      </c>
      <c r="E28" s="38" t="s">
        <v>143</v>
      </c>
      <c r="F28" s="38" t="s">
        <v>143</v>
      </c>
      <c r="G28" s="38" t="s">
        <v>143</v>
      </c>
      <c r="H28" s="38" t="s">
        <v>143</v>
      </c>
      <c r="I28" s="38" t="s">
        <v>143</v>
      </c>
      <c r="J28" s="38"/>
      <c r="K28" s="38"/>
      <c r="L28" s="38"/>
      <c r="M28" s="38" t="s">
        <v>143</v>
      </c>
      <c r="N28" s="38" t="s">
        <v>143</v>
      </c>
      <c r="O28" s="38" t="s">
        <v>142</v>
      </c>
      <c r="P28" s="38"/>
      <c r="Q28" s="38"/>
      <c r="R28" s="38" t="s">
        <v>143</v>
      </c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 t="s">
        <v>143</v>
      </c>
      <c r="AE28" s="38"/>
      <c r="AF28" s="38"/>
      <c r="AG28" s="38"/>
      <c r="AH28" s="38"/>
      <c r="AI28" s="38" t="s">
        <v>143</v>
      </c>
      <c r="AJ28" s="38"/>
      <c r="AK28" s="38" t="s">
        <v>143</v>
      </c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9"/>
      <c r="BK28" s="39"/>
      <c r="BL28" s="38"/>
      <c r="BM28" s="39"/>
      <c r="BN28" s="39"/>
      <c r="BO28" s="39"/>
      <c r="BP28" s="39"/>
      <c r="BQ28" s="39"/>
      <c r="BR28" s="39"/>
      <c r="BS28" s="39"/>
      <c r="BT28" s="40" t="s">
        <v>142</v>
      </c>
      <c r="BU28" s="20"/>
    </row>
    <row r="29" spans="1:73" s="8" customFormat="1" ht="18" hidden="1" customHeight="1" outlineLevel="1" thickBot="1" x14ac:dyDescent="0.25">
      <c r="A29" s="12"/>
      <c r="B29" s="13">
        <v>16</v>
      </c>
      <c r="C29" s="9">
        <v>44309</v>
      </c>
      <c r="D29" s="10">
        <f t="shared" si="17"/>
        <v>18</v>
      </c>
      <c r="E29" s="38" t="s">
        <v>143</v>
      </c>
      <c r="F29" s="38" t="s">
        <v>143</v>
      </c>
      <c r="G29" s="38" t="s">
        <v>143</v>
      </c>
      <c r="H29" s="38" t="s">
        <v>143</v>
      </c>
      <c r="I29" s="38" t="s">
        <v>143</v>
      </c>
      <c r="J29" s="38" t="s">
        <v>143</v>
      </c>
      <c r="K29" s="38"/>
      <c r="L29" s="38"/>
      <c r="M29" s="38" t="s">
        <v>143</v>
      </c>
      <c r="N29" s="38" t="s">
        <v>142</v>
      </c>
      <c r="O29" s="38" t="s">
        <v>142</v>
      </c>
      <c r="P29" s="38"/>
      <c r="Q29" s="38"/>
      <c r="R29" s="38" t="s">
        <v>143</v>
      </c>
      <c r="S29" s="38"/>
      <c r="T29" s="38"/>
      <c r="U29" s="38" t="s">
        <v>143</v>
      </c>
      <c r="V29" s="38"/>
      <c r="W29" s="38"/>
      <c r="X29" s="38"/>
      <c r="Y29" s="38"/>
      <c r="Z29" s="38"/>
      <c r="AA29" s="38"/>
      <c r="AB29" s="38"/>
      <c r="AC29" s="38"/>
      <c r="AD29" s="38" t="s">
        <v>143</v>
      </c>
      <c r="AE29" s="38"/>
      <c r="AF29" s="38"/>
      <c r="AG29" s="38"/>
      <c r="AH29" s="38"/>
      <c r="AI29" s="38" t="s">
        <v>143</v>
      </c>
      <c r="AJ29" s="38" t="s">
        <v>143</v>
      </c>
      <c r="AK29" s="38" t="s">
        <v>143</v>
      </c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9"/>
      <c r="BK29" s="39"/>
      <c r="BL29" s="38"/>
      <c r="BM29" s="39"/>
      <c r="BN29" s="39"/>
      <c r="BO29" s="39"/>
      <c r="BP29" s="39" t="s">
        <v>142</v>
      </c>
      <c r="BQ29" s="39"/>
      <c r="BR29" s="39"/>
      <c r="BS29" s="39" t="s">
        <v>142</v>
      </c>
      <c r="BT29" s="40" t="s">
        <v>142</v>
      </c>
      <c r="BU29" s="20"/>
    </row>
    <row r="30" spans="1:73" s="8" customFormat="1" ht="18" hidden="1" customHeight="1" outlineLevel="1" thickBot="1" x14ac:dyDescent="0.25">
      <c r="A30" s="12"/>
      <c r="B30" s="13">
        <v>17</v>
      </c>
      <c r="C30" s="9">
        <v>44312</v>
      </c>
      <c r="D30" s="10">
        <f t="shared" si="17"/>
        <v>15</v>
      </c>
      <c r="E30" s="38" t="s">
        <v>143</v>
      </c>
      <c r="F30" s="38" t="s">
        <v>143</v>
      </c>
      <c r="G30" s="38" t="s">
        <v>143</v>
      </c>
      <c r="H30" s="38" t="s">
        <v>143</v>
      </c>
      <c r="I30" s="38" t="s">
        <v>143</v>
      </c>
      <c r="J30" s="38" t="s">
        <v>143</v>
      </c>
      <c r="K30" s="38"/>
      <c r="L30" s="38"/>
      <c r="M30" s="38"/>
      <c r="N30" s="38" t="s">
        <v>143</v>
      </c>
      <c r="O30" s="38" t="s">
        <v>142</v>
      </c>
      <c r="P30" s="38"/>
      <c r="Q30" s="38"/>
      <c r="R30" s="38" t="s">
        <v>143</v>
      </c>
      <c r="S30" s="38"/>
      <c r="T30" s="38"/>
      <c r="U30" s="38" t="s">
        <v>143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 t="s">
        <v>143</v>
      </c>
      <c r="AJ30" s="38" t="s">
        <v>143</v>
      </c>
      <c r="AK30" s="38" t="s">
        <v>143</v>
      </c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9"/>
      <c r="BK30" s="39"/>
      <c r="BL30" s="38"/>
      <c r="BM30" s="39" t="s">
        <v>142</v>
      </c>
      <c r="BN30" s="39"/>
      <c r="BO30" s="39"/>
      <c r="BP30" s="39"/>
      <c r="BQ30" s="39"/>
      <c r="BR30" s="39"/>
      <c r="BS30" s="39"/>
      <c r="BT30" s="40" t="s">
        <v>142</v>
      </c>
      <c r="BU30" s="20"/>
    </row>
    <row r="31" spans="1:73" s="8" customFormat="1" ht="18" hidden="1" customHeight="1" outlineLevel="1" thickBot="1" x14ac:dyDescent="0.25">
      <c r="A31" s="12"/>
      <c r="B31" s="13">
        <v>18</v>
      </c>
      <c r="C31" s="9">
        <v>44313</v>
      </c>
      <c r="D31" s="10">
        <f t="shared" si="17"/>
        <v>18</v>
      </c>
      <c r="E31" s="38" t="s">
        <v>143</v>
      </c>
      <c r="F31" s="38" t="s">
        <v>143</v>
      </c>
      <c r="G31" s="38" t="s">
        <v>143</v>
      </c>
      <c r="H31" s="38" t="s">
        <v>143</v>
      </c>
      <c r="I31" s="38" t="s">
        <v>143</v>
      </c>
      <c r="J31" s="38"/>
      <c r="K31" s="38"/>
      <c r="L31" s="38"/>
      <c r="M31" s="38" t="s">
        <v>143</v>
      </c>
      <c r="N31" s="38" t="s">
        <v>143</v>
      </c>
      <c r="O31" s="38" t="s">
        <v>143</v>
      </c>
      <c r="P31" s="38"/>
      <c r="Q31" s="38"/>
      <c r="R31" s="38" t="s">
        <v>143</v>
      </c>
      <c r="S31" s="38"/>
      <c r="T31" s="38"/>
      <c r="U31" s="38" t="s">
        <v>143</v>
      </c>
      <c r="V31" s="38"/>
      <c r="W31" s="38"/>
      <c r="X31" s="38"/>
      <c r="Y31" s="38"/>
      <c r="Z31" s="38"/>
      <c r="AA31" s="38"/>
      <c r="AB31" s="38"/>
      <c r="AC31" s="38"/>
      <c r="AD31" s="38" t="s">
        <v>143</v>
      </c>
      <c r="AE31" s="38"/>
      <c r="AF31" s="38"/>
      <c r="AG31" s="38"/>
      <c r="AH31" s="38"/>
      <c r="AI31" s="38" t="s">
        <v>143</v>
      </c>
      <c r="AJ31" s="38" t="s">
        <v>143</v>
      </c>
      <c r="AK31" s="38" t="s">
        <v>143</v>
      </c>
      <c r="AL31" s="38"/>
      <c r="AM31" s="38"/>
      <c r="AN31" s="38" t="s">
        <v>144</v>
      </c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9"/>
      <c r="BK31" s="39"/>
      <c r="BL31" s="38"/>
      <c r="BM31" s="39"/>
      <c r="BN31" s="39"/>
      <c r="BO31" s="39"/>
      <c r="BP31" s="39" t="s">
        <v>142</v>
      </c>
      <c r="BQ31" s="39"/>
      <c r="BR31" s="39"/>
      <c r="BS31" s="39" t="s">
        <v>142</v>
      </c>
      <c r="BT31" s="40" t="s">
        <v>142</v>
      </c>
      <c r="BU31" s="20"/>
    </row>
    <row r="32" spans="1:73" s="8" customFormat="1" ht="18" hidden="1" customHeight="1" outlineLevel="1" thickBot="1" x14ac:dyDescent="0.25">
      <c r="A32" s="12"/>
      <c r="B32" s="13">
        <v>19</v>
      </c>
      <c r="C32" s="9">
        <v>44314</v>
      </c>
      <c r="D32" s="10">
        <f t="shared" si="17"/>
        <v>16</v>
      </c>
      <c r="E32" s="38" t="s">
        <v>143</v>
      </c>
      <c r="F32" s="38" t="s">
        <v>144</v>
      </c>
      <c r="G32" s="38" t="s">
        <v>143</v>
      </c>
      <c r="H32" s="38"/>
      <c r="I32" s="38" t="s">
        <v>143</v>
      </c>
      <c r="J32" s="38"/>
      <c r="K32" s="38"/>
      <c r="L32" s="38"/>
      <c r="M32" s="38"/>
      <c r="N32" s="38" t="s">
        <v>143</v>
      </c>
      <c r="O32" s="38" t="s">
        <v>144</v>
      </c>
      <c r="P32" s="38"/>
      <c r="Q32" s="38" t="s">
        <v>149</v>
      </c>
      <c r="R32" s="38" t="s">
        <v>143</v>
      </c>
      <c r="S32" s="38"/>
      <c r="T32" s="38" t="s">
        <v>142</v>
      </c>
      <c r="U32" s="38" t="s">
        <v>142</v>
      </c>
      <c r="V32" s="38"/>
      <c r="W32" s="38"/>
      <c r="X32" s="38"/>
      <c r="Y32" s="38"/>
      <c r="Z32" s="38"/>
      <c r="AA32" s="38"/>
      <c r="AB32" s="38"/>
      <c r="AC32" s="38"/>
      <c r="AD32" s="38" t="s">
        <v>143</v>
      </c>
      <c r="AE32" s="38"/>
      <c r="AF32" s="38"/>
      <c r="AG32" s="38"/>
      <c r="AH32" s="38"/>
      <c r="AI32" s="38" t="s">
        <v>143</v>
      </c>
      <c r="AJ32" s="38" t="s">
        <v>143</v>
      </c>
      <c r="AK32" s="38" t="s">
        <v>143</v>
      </c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9"/>
      <c r="BK32" s="39"/>
      <c r="BL32" s="38"/>
      <c r="BM32" s="39"/>
      <c r="BN32" s="39"/>
      <c r="BO32" s="39"/>
      <c r="BP32" s="39" t="s">
        <v>142</v>
      </c>
      <c r="BQ32" s="39"/>
      <c r="BR32" s="39"/>
      <c r="BS32" s="39"/>
      <c r="BT32" s="40" t="s">
        <v>142</v>
      </c>
      <c r="BU32" s="20"/>
    </row>
    <row r="33" spans="1:73" s="8" customFormat="1" ht="18" hidden="1" customHeight="1" outlineLevel="1" thickBot="1" x14ac:dyDescent="0.25">
      <c r="A33" s="12"/>
      <c r="B33" s="13">
        <v>20</v>
      </c>
      <c r="C33" s="9">
        <v>44316</v>
      </c>
      <c r="D33" s="10">
        <f t="shared" si="17"/>
        <v>15</v>
      </c>
      <c r="E33" s="38" t="s">
        <v>143</v>
      </c>
      <c r="F33" s="38" t="s">
        <v>143</v>
      </c>
      <c r="G33" s="38" t="s">
        <v>143</v>
      </c>
      <c r="H33" s="38"/>
      <c r="I33" s="38" t="s">
        <v>143</v>
      </c>
      <c r="J33" s="38" t="s">
        <v>143</v>
      </c>
      <c r="K33" s="38"/>
      <c r="L33" s="38"/>
      <c r="M33" s="38" t="s">
        <v>143</v>
      </c>
      <c r="N33" s="38" t="s">
        <v>143</v>
      </c>
      <c r="O33" s="38" t="s">
        <v>142</v>
      </c>
      <c r="P33" s="38"/>
      <c r="Q33" s="38"/>
      <c r="R33" s="38" t="s">
        <v>143</v>
      </c>
      <c r="S33" s="38"/>
      <c r="T33" s="38"/>
      <c r="U33" s="38" t="s">
        <v>143</v>
      </c>
      <c r="V33" s="38"/>
      <c r="W33" s="38"/>
      <c r="X33" s="38"/>
      <c r="Y33" s="38"/>
      <c r="Z33" s="38"/>
      <c r="AA33" s="38"/>
      <c r="AB33" s="38"/>
      <c r="AC33" s="38"/>
      <c r="AD33" s="38" t="s">
        <v>143</v>
      </c>
      <c r="AE33" s="38"/>
      <c r="AF33" s="38"/>
      <c r="AG33" s="38"/>
      <c r="AH33" s="38"/>
      <c r="AI33" s="38" t="s">
        <v>143</v>
      </c>
      <c r="AJ33" s="38" t="s">
        <v>143</v>
      </c>
      <c r="AK33" s="38" t="s">
        <v>143</v>
      </c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9"/>
      <c r="BK33" s="39"/>
      <c r="BL33" s="38"/>
      <c r="BM33" s="39"/>
      <c r="BN33" s="39"/>
      <c r="BO33" s="39"/>
      <c r="BP33" s="39"/>
      <c r="BQ33" s="39"/>
      <c r="BR33" s="39"/>
      <c r="BS33" s="39"/>
      <c r="BT33" s="40" t="s">
        <v>142</v>
      </c>
      <c r="BU33" s="20"/>
    </row>
    <row r="34" spans="1:73" s="12" customFormat="1" ht="18" customHeight="1" collapsed="1" thickBot="1" x14ac:dyDescent="0.25">
      <c r="A34" s="14" t="s">
        <v>117</v>
      </c>
      <c r="B34" s="167" t="s">
        <v>118</v>
      </c>
      <c r="C34" s="168"/>
      <c r="D34" s="11">
        <f>SUM(D35:D48)</f>
        <v>236</v>
      </c>
      <c r="E34" s="41">
        <f t="shared" ref="E34:AM34" si="18">COUNTIF(E35:E48,"〇") + COUNTIF(E35:E48,"◎")*1.25 + COUNTIF(E35:E48,"☆")*0.75+ COUNTIF(E35:E48,"△")*0.5</f>
        <v>17.5</v>
      </c>
      <c r="F34" s="41">
        <f t="shared" si="18"/>
        <v>14.5</v>
      </c>
      <c r="G34" s="41">
        <f t="shared" si="18"/>
        <v>17.5</v>
      </c>
      <c r="H34" s="41">
        <f t="shared" si="18"/>
        <v>10</v>
      </c>
      <c r="I34" s="41">
        <f t="shared" si="18"/>
        <v>17.5</v>
      </c>
      <c r="J34" s="41">
        <f t="shared" si="18"/>
        <v>11.25</v>
      </c>
      <c r="K34" s="41">
        <f t="shared" si="18"/>
        <v>0</v>
      </c>
      <c r="L34" s="41">
        <f t="shared" si="18"/>
        <v>3.75</v>
      </c>
      <c r="M34" s="41">
        <f t="shared" si="18"/>
        <v>10.25</v>
      </c>
      <c r="N34" s="41">
        <f t="shared" si="18"/>
        <v>17.5</v>
      </c>
      <c r="O34" s="41">
        <f t="shared" si="18"/>
        <v>7.75</v>
      </c>
      <c r="P34" s="41">
        <f t="shared" si="18"/>
        <v>1.25</v>
      </c>
      <c r="Q34" s="41">
        <f t="shared" si="18"/>
        <v>9.75</v>
      </c>
      <c r="R34" s="41">
        <f t="shared" si="18"/>
        <v>17.5</v>
      </c>
      <c r="S34" s="41">
        <f t="shared" si="18"/>
        <v>0</v>
      </c>
      <c r="T34" s="41">
        <f t="shared" si="18"/>
        <v>0</v>
      </c>
      <c r="U34" s="41">
        <f t="shared" si="18"/>
        <v>12.75</v>
      </c>
      <c r="V34" s="41">
        <f t="shared" si="18"/>
        <v>4.75</v>
      </c>
      <c r="W34" s="41">
        <f t="shared" si="18"/>
        <v>0</v>
      </c>
      <c r="X34" s="41">
        <f t="shared" si="18"/>
        <v>0</v>
      </c>
      <c r="Y34" s="41">
        <f t="shared" si="18"/>
        <v>2.5</v>
      </c>
      <c r="Z34" s="41">
        <f t="shared" si="18"/>
        <v>0.5</v>
      </c>
      <c r="AA34" s="41">
        <f t="shared" si="18"/>
        <v>0</v>
      </c>
      <c r="AB34" s="41">
        <f t="shared" si="18"/>
        <v>0</v>
      </c>
      <c r="AC34" s="41">
        <f t="shared" si="18"/>
        <v>0</v>
      </c>
      <c r="AD34" s="41">
        <f t="shared" si="18"/>
        <v>16.25</v>
      </c>
      <c r="AE34" s="41">
        <f t="shared" si="18"/>
        <v>0</v>
      </c>
      <c r="AF34" s="41">
        <f t="shared" si="18"/>
        <v>0</v>
      </c>
      <c r="AG34" s="41">
        <f t="shared" si="18"/>
        <v>0</v>
      </c>
      <c r="AH34" s="41">
        <f t="shared" si="18"/>
        <v>0</v>
      </c>
      <c r="AI34" s="41">
        <f t="shared" si="18"/>
        <v>17.5</v>
      </c>
      <c r="AJ34" s="41">
        <f t="shared" si="18"/>
        <v>12</v>
      </c>
      <c r="AK34" s="41">
        <f t="shared" si="18"/>
        <v>15</v>
      </c>
      <c r="AL34" s="41">
        <f t="shared" si="18"/>
        <v>0</v>
      </c>
      <c r="AM34" s="41">
        <f t="shared" si="18"/>
        <v>0</v>
      </c>
      <c r="AN34" s="41">
        <f t="shared" ref="AN34:BT34" si="19">COUNTIF(AN35:AN48,"〇") + COUNTIF(AN35:AN48,"◎")*1.25 + COUNTIF(AN35:AN48,"☆")*0.75+ COUNTIF(AN35:AN48,"△")*0.5</f>
        <v>0</v>
      </c>
      <c r="AO34" s="41">
        <f t="shared" si="19"/>
        <v>0</v>
      </c>
      <c r="AP34" s="41">
        <f t="shared" si="19"/>
        <v>0</v>
      </c>
      <c r="AQ34" s="41">
        <f t="shared" si="19"/>
        <v>0</v>
      </c>
      <c r="AR34" s="41">
        <f t="shared" si="19"/>
        <v>0</v>
      </c>
      <c r="AS34" s="41">
        <f t="shared" si="19"/>
        <v>0</v>
      </c>
      <c r="AT34" s="41">
        <f t="shared" si="19"/>
        <v>0</v>
      </c>
      <c r="AU34" s="41">
        <f t="shared" si="19"/>
        <v>0</v>
      </c>
      <c r="AV34" s="41">
        <f t="shared" si="19"/>
        <v>0</v>
      </c>
      <c r="AW34" s="41">
        <f t="shared" si="19"/>
        <v>0</v>
      </c>
      <c r="AX34" s="41">
        <f t="shared" si="19"/>
        <v>0</v>
      </c>
      <c r="AY34" s="41">
        <f t="shared" si="19"/>
        <v>0</v>
      </c>
      <c r="AZ34" s="41">
        <f t="shared" si="19"/>
        <v>0</v>
      </c>
      <c r="BA34" s="41">
        <f t="shared" si="19"/>
        <v>0</v>
      </c>
      <c r="BB34" s="41">
        <f t="shared" si="19"/>
        <v>0</v>
      </c>
      <c r="BC34" s="41">
        <f t="shared" si="19"/>
        <v>0</v>
      </c>
      <c r="BD34" s="41">
        <f t="shared" ref="BD34:BE34" si="20">COUNTIF(BD35:BD48,"〇") + COUNTIF(BD35:BD48,"◎")*1.25 + COUNTIF(BD35:BD48,"☆")*0.75+ COUNTIF(BD35:BD48,"△")*0.5</f>
        <v>0</v>
      </c>
      <c r="BE34" s="41">
        <f t="shared" si="20"/>
        <v>0</v>
      </c>
      <c r="BF34" s="41">
        <f t="shared" si="19"/>
        <v>2</v>
      </c>
      <c r="BG34" s="41">
        <f t="shared" si="19"/>
        <v>0</v>
      </c>
      <c r="BH34" s="41">
        <f t="shared" si="19"/>
        <v>0</v>
      </c>
      <c r="BI34" s="41">
        <f t="shared" si="19"/>
        <v>0</v>
      </c>
      <c r="BJ34" s="41">
        <f t="shared" si="19"/>
        <v>0</v>
      </c>
      <c r="BK34" s="41">
        <f t="shared" si="19"/>
        <v>0</v>
      </c>
      <c r="BL34" s="41">
        <f t="shared" ref="BL34" si="21">COUNTIF(BL35:BL48,"〇") + COUNTIF(BL35:BL48,"◎")*1.25 + COUNTIF(BL35:BL48,"☆")*0.75+ COUNTIF(BL35:BL48,"△")*0.5</f>
        <v>0</v>
      </c>
      <c r="BM34" s="41">
        <f t="shared" si="19"/>
        <v>2</v>
      </c>
      <c r="BN34" s="41">
        <f t="shared" si="19"/>
        <v>0</v>
      </c>
      <c r="BO34" s="41">
        <f t="shared" si="19"/>
        <v>0</v>
      </c>
      <c r="BP34" s="41">
        <f t="shared" si="19"/>
        <v>1</v>
      </c>
      <c r="BQ34" s="41">
        <f t="shared" si="19"/>
        <v>0</v>
      </c>
      <c r="BR34" s="41">
        <f t="shared" si="19"/>
        <v>0</v>
      </c>
      <c r="BS34" s="41">
        <f t="shared" si="19"/>
        <v>7</v>
      </c>
      <c r="BT34" s="42">
        <f t="shared" si="19"/>
        <v>14</v>
      </c>
    </row>
    <row r="35" spans="1:73" s="8" customFormat="1" ht="18" hidden="1" customHeight="1" outlineLevel="1" x14ac:dyDescent="0.2">
      <c r="A35" s="12"/>
      <c r="B35" s="13">
        <v>1</v>
      </c>
      <c r="C35" s="9">
        <v>44322</v>
      </c>
      <c r="D35" s="10">
        <f t="shared" ref="D35:D48" si="22">COUNTA(E35:BT35)</f>
        <v>16</v>
      </c>
      <c r="E35" s="38" t="s">
        <v>143</v>
      </c>
      <c r="F35" s="38" t="s">
        <v>143</v>
      </c>
      <c r="G35" s="38" t="s">
        <v>143</v>
      </c>
      <c r="H35" s="38" t="s">
        <v>143</v>
      </c>
      <c r="I35" s="38" t="s">
        <v>143</v>
      </c>
      <c r="J35" s="38"/>
      <c r="K35" s="38"/>
      <c r="L35" s="38"/>
      <c r="M35" s="38" t="s">
        <v>142</v>
      </c>
      <c r="N35" s="38" t="s">
        <v>143</v>
      </c>
      <c r="O35" s="38" t="s">
        <v>142</v>
      </c>
      <c r="P35" s="38"/>
      <c r="Q35" s="38" t="s">
        <v>142</v>
      </c>
      <c r="R35" s="38" t="s">
        <v>143</v>
      </c>
      <c r="S35" s="38"/>
      <c r="T35" s="38"/>
      <c r="U35" s="38" t="s">
        <v>143</v>
      </c>
      <c r="V35" s="38"/>
      <c r="W35" s="38"/>
      <c r="X35" s="38"/>
      <c r="Y35" s="38"/>
      <c r="Z35" s="38"/>
      <c r="AA35" s="38"/>
      <c r="AB35" s="38"/>
      <c r="AC35" s="38"/>
      <c r="AD35" s="38" t="s">
        <v>143</v>
      </c>
      <c r="AE35" s="38"/>
      <c r="AF35" s="38"/>
      <c r="AG35" s="38"/>
      <c r="AH35" s="38"/>
      <c r="AI35" s="38" t="s">
        <v>143</v>
      </c>
      <c r="AJ35" s="38" t="s">
        <v>143</v>
      </c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9"/>
      <c r="BK35" s="39"/>
      <c r="BL35" s="38"/>
      <c r="BM35" s="39"/>
      <c r="BN35" s="39"/>
      <c r="BO35" s="39"/>
      <c r="BP35" s="39"/>
      <c r="BQ35" s="39"/>
      <c r="BR35" s="39"/>
      <c r="BS35" s="39" t="s">
        <v>142</v>
      </c>
      <c r="BT35" s="40" t="s">
        <v>142</v>
      </c>
      <c r="BU35" s="20"/>
    </row>
    <row r="36" spans="1:73" s="8" customFormat="1" ht="18" hidden="1" customHeight="1" outlineLevel="1" x14ac:dyDescent="0.2">
      <c r="A36" s="12"/>
      <c r="B36" s="13">
        <v>2</v>
      </c>
      <c r="C36" s="9">
        <v>44323</v>
      </c>
      <c r="D36" s="10">
        <f t="shared" si="22"/>
        <v>17</v>
      </c>
      <c r="E36" s="38" t="s">
        <v>143</v>
      </c>
      <c r="F36" s="38" t="s">
        <v>143</v>
      </c>
      <c r="G36" s="38" t="s">
        <v>143</v>
      </c>
      <c r="H36" s="38" t="s">
        <v>143</v>
      </c>
      <c r="I36" s="38" t="s">
        <v>143</v>
      </c>
      <c r="J36" s="38"/>
      <c r="K36" s="38"/>
      <c r="L36" s="38"/>
      <c r="M36" s="38"/>
      <c r="N36" s="38" t="s">
        <v>143</v>
      </c>
      <c r="O36" s="38" t="s">
        <v>144</v>
      </c>
      <c r="P36" s="38"/>
      <c r="Q36" s="38" t="s">
        <v>143</v>
      </c>
      <c r="R36" s="38" t="s">
        <v>143</v>
      </c>
      <c r="S36" s="38"/>
      <c r="T36" s="38"/>
      <c r="U36" s="38" t="s">
        <v>143</v>
      </c>
      <c r="V36" s="38"/>
      <c r="W36" s="38"/>
      <c r="X36" s="38"/>
      <c r="Y36" s="38"/>
      <c r="Z36" s="38"/>
      <c r="AA36" s="38"/>
      <c r="AB36" s="38"/>
      <c r="AC36" s="38"/>
      <c r="AD36" s="38" t="s">
        <v>143</v>
      </c>
      <c r="AE36" s="38"/>
      <c r="AF36" s="38"/>
      <c r="AG36" s="38"/>
      <c r="AH36" s="38"/>
      <c r="AI36" s="38" t="s">
        <v>143</v>
      </c>
      <c r="AJ36" s="38" t="s">
        <v>143</v>
      </c>
      <c r="AK36" s="38" t="s">
        <v>143</v>
      </c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 t="s">
        <v>142</v>
      </c>
      <c r="BG36" s="38"/>
      <c r="BH36" s="38"/>
      <c r="BI36" s="38"/>
      <c r="BJ36" s="39"/>
      <c r="BK36" s="39"/>
      <c r="BL36" s="38"/>
      <c r="BM36" s="39"/>
      <c r="BN36" s="39"/>
      <c r="BO36" s="39"/>
      <c r="BP36" s="39"/>
      <c r="BQ36" s="39"/>
      <c r="BR36" s="39"/>
      <c r="BS36" s="39" t="s">
        <v>142</v>
      </c>
      <c r="BT36" s="40" t="s">
        <v>142</v>
      </c>
      <c r="BU36" s="20"/>
    </row>
    <row r="37" spans="1:73" s="8" customFormat="1" ht="18" hidden="1" customHeight="1" outlineLevel="1" x14ac:dyDescent="0.2">
      <c r="A37" s="12"/>
      <c r="B37" s="13">
        <v>3</v>
      </c>
      <c r="C37" s="9">
        <v>44326</v>
      </c>
      <c r="D37" s="10">
        <f t="shared" si="22"/>
        <v>17</v>
      </c>
      <c r="E37" s="38" t="s">
        <v>143</v>
      </c>
      <c r="F37" s="38"/>
      <c r="G37" s="38" t="s">
        <v>143</v>
      </c>
      <c r="H37" s="38"/>
      <c r="I37" s="38" t="s">
        <v>143</v>
      </c>
      <c r="J37" s="38" t="s">
        <v>143</v>
      </c>
      <c r="K37" s="38"/>
      <c r="L37" s="38"/>
      <c r="M37" s="38"/>
      <c r="N37" s="38" t="s">
        <v>143</v>
      </c>
      <c r="O37" s="38" t="s">
        <v>143</v>
      </c>
      <c r="P37" s="38" t="s">
        <v>143</v>
      </c>
      <c r="Q37" s="38" t="s">
        <v>142</v>
      </c>
      <c r="R37" s="38" t="s">
        <v>143</v>
      </c>
      <c r="S37" s="38"/>
      <c r="T37" s="38"/>
      <c r="U37" s="38" t="s">
        <v>142</v>
      </c>
      <c r="V37" s="38"/>
      <c r="W37" s="38"/>
      <c r="X37" s="38"/>
      <c r="Y37" s="38"/>
      <c r="Z37" s="38"/>
      <c r="AA37" s="38"/>
      <c r="AB37" s="38"/>
      <c r="AC37" s="38"/>
      <c r="AD37" s="38" t="s">
        <v>143</v>
      </c>
      <c r="AE37" s="38"/>
      <c r="AF37" s="38"/>
      <c r="AG37" s="38"/>
      <c r="AH37" s="38"/>
      <c r="AI37" s="38" t="s">
        <v>143</v>
      </c>
      <c r="AJ37" s="38" t="s">
        <v>142</v>
      </c>
      <c r="AK37" s="38" t="s">
        <v>143</v>
      </c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 t="s">
        <v>142</v>
      </c>
      <c r="BG37" s="38"/>
      <c r="BH37" s="38"/>
      <c r="BI37" s="38"/>
      <c r="BJ37" s="39"/>
      <c r="BK37" s="39"/>
      <c r="BL37" s="38"/>
      <c r="BM37" s="39" t="s">
        <v>142</v>
      </c>
      <c r="BN37" s="39"/>
      <c r="BO37" s="39"/>
      <c r="BP37" s="39"/>
      <c r="BQ37" s="39"/>
      <c r="BR37" s="39"/>
      <c r="BS37" s="39"/>
      <c r="BT37" s="40" t="s">
        <v>142</v>
      </c>
      <c r="BU37" s="20"/>
    </row>
    <row r="38" spans="1:73" s="8" customFormat="1" ht="18" hidden="1" customHeight="1" outlineLevel="1" x14ac:dyDescent="0.2">
      <c r="A38" s="12"/>
      <c r="B38" s="13">
        <v>4</v>
      </c>
      <c r="C38" s="9">
        <v>44327</v>
      </c>
      <c r="D38" s="10">
        <f t="shared" si="22"/>
        <v>20</v>
      </c>
      <c r="E38" s="38" t="s">
        <v>143</v>
      </c>
      <c r="F38" s="38" t="s">
        <v>143</v>
      </c>
      <c r="G38" s="38" t="s">
        <v>143</v>
      </c>
      <c r="H38" s="38" t="s">
        <v>143</v>
      </c>
      <c r="I38" s="38" t="s">
        <v>143</v>
      </c>
      <c r="J38" s="38" t="s">
        <v>143</v>
      </c>
      <c r="K38" s="38"/>
      <c r="L38" s="38"/>
      <c r="M38" s="38" t="s">
        <v>143</v>
      </c>
      <c r="N38" s="38" t="s">
        <v>143</v>
      </c>
      <c r="O38" s="38"/>
      <c r="P38" s="38"/>
      <c r="Q38" s="38" t="s">
        <v>144</v>
      </c>
      <c r="R38" s="38" t="s">
        <v>143</v>
      </c>
      <c r="S38" s="38"/>
      <c r="T38" s="38"/>
      <c r="U38" s="38" t="s">
        <v>143</v>
      </c>
      <c r="V38" s="38" t="s">
        <v>144</v>
      </c>
      <c r="W38" s="38"/>
      <c r="X38" s="38"/>
      <c r="Y38" s="38"/>
      <c r="Z38" s="38" t="s">
        <v>144</v>
      </c>
      <c r="AA38" s="38"/>
      <c r="AB38" s="38"/>
      <c r="AC38" s="38"/>
      <c r="AD38" s="38" t="s">
        <v>143</v>
      </c>
      <c r="AE38" s="38"/>
      <c r="AF38" s="38"/>
      <c r="AG38" s="38"/>
      <c r="AH38" s="38"/>
      <c r="AI38" s="38" t="s">
        <v>143</v>
      </c>
      <c r="AJ38" s="38" t="s">
        <v>143</v>
      </c>
      <c r="AK38" s="38" t="s">
        <v>143</v>
      </c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9"/>
      <c r="BK38" s="39"/>
      <c r="BL38" s="38"/>
      <c r="BM38" s="39"/>
      <c r="BN38" s="39"/>
      <c r="BO38" s="39"/>
      <c r="BP38" s="39" t="s">
        <v>142</v>
      </c>
      <c r="BQ38" s="39"/>
      <c r="BR38" s="39"/>
      <c r="BS38" s="39" t="s">
        <v>142</v>
      </c>
      <c r="BT38" s="40" t="s">
        <v>142</v>
      </c>
      <c r="BU38" s="20"/>
    </row>
    <row r="39" spans="1:73" s="8" customFormat="1" ht="18" hidden="1" customHeight="1" outlineLevel="1" x14ac:dyDescent="0.2">
      <c r="A39" s="12"/>
      <c r="B39" s="13">
        <v>5</v>
      </c>
      <c r="C39" s="9">
        <v>44328</v>
      </c>
      <c r="D39" s="10">
        <f t="shared" si="22"/>
        <v>18</v>
      </c>
      <c r="E39" s="38" t="s">
        <v>143</v>
      </c>
      <c r="F39" s="38" t="s">
        <v>143</v>
      </c>
      <c r="G39" s="38" t="s">
        <v>143</v>
      </c>
      <c r="H39" s="38" t="s">
        <v>142</v>
      </c>
      <c r="I39" s="38" t="s">
        <v>143</v>
      </c>
      <c r="J39" s="38" t="s">
        <v>143</v>
      </c>
      <c r="K39" s="38"/>
      <c r="L39" s="38" t="s">
        <v>143</v>
      </c>
      <c r="M39" s="38"/>
      <c r="N39" s="38" t="s">
        <v>143</v>
      </c>
      <c r="O39" s="38" t="s">
        <v>142</v>
      </c>
      <c r="P39" s="38"/>
      <c r="Q39" s="38" t="s">
        <v>142</v>
      </c>
      <c r="R39" s="38" t="s">
        <v>143</v>
      </c>
      <c r="S39" s="38"/>
      <c r="T39" s="38"/>
      <c r="U39" s="38" t="s">
        <v>143</v>
      </c>
      <c r="V39" s="38" t="s">
        <v>144</v>
      </c>
      <c r="W39" s="38"/>
      <c r="X39" s="38"/>
      <c r="Y39" s="38"/>
      <c r="Z39" s="38"/>
      <c r="AA39" s="38"/>
      <c r="AB39" s="38"/>
      <c r="AC39" s="38"/>
      <c r="AD39" s="38" t="s">
        <v>143</v>
      </c>
      <c r="AE39" s="38"/>
      <c r="AF39" s="38"/>
      <c r="AG39" s="38"/>
      <c r="AH39" s="38"/>
      <c r="AI39" s="38" t="s">
        <v>143</v>
      </c>
      <c r="AJ39" s="38" t="s">
        <v>144</v>
      </c>
      <c r="AK39" s="38" t="s">
        <v>143</v>
      </c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9"/>
      <c r="BK39" s="39"/>
      <c r="BL39" s="38"/>
      <c r="BM39" s="39"/>
      <c r="BN39" s="39"/>
      <c r="BO39" s="39"/>
      <c r="BP39" s="39"/>
      <c r="BQ39" s="39"/>
      <c r="BR39" s="39"/>
      <c r="BS39" s="39"/>
      <c r="BT39" s="40" t="s">
        <v>142</v>
      </c>
      <c r="BU39" s="20"/>
    </row>
    <row r="40" spans="1:73" s="8" customFormat="1" ht="18" hidden="1" customHeight="1" outlineLevel="1" x14ac:dyDescent="0.2">
      <c r="A40" s="12"/>
      <c r="B40" s="13">
        <v>6</v>
      </c>
      <c r="C40" s="9">
        <v>44329</v>
      </c>
      <c r="D40" s="10">
        <f t="shared" si="22"/>
        <v>15</v>
      </c>
      <c r="E40" s="38" t="s">
        <v>143</v>
      </c>
      <c r="F40" s="38" t="s">
        <v>143</v>
      </c>
      <c r="G40" s="38" t="s">
        <v>143</v>
      </c>
      <c r="H40" s="38"/>
      <c r="I40" s="38" t="s">
        <v>143</v>
      </c>
      <c r="J40" s="38" t="s">
        <v>143</v>
      </c>
      <c r="K40" s="38"/>
      <c r="L40" s="38"/>
      <c r="M40" s="38" t="s">
        <v>142</v>
      </c>
      <c r="N40" s="38" t="s">
        <v>143</v>
      </c>
      <c r="O40" s="38"/>
      <c r="P40" s="38"/>
      <c r="Q40" s="38" t="s">
        <v>144</v>
      </c>
      <c r="R40" s="38" t="s">
        <v>143</v>
      </c>
      <c r="S40" s="38"/>
      <c r="T40" s="38"/>
      <c r="U40" s="38" t="s">
        <v>143</v>
      </c>
      <c r="V40" s="38" t="s">
        <v>144</v>
      </c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 t="s">
        <v>143</v>
      </c>
      <c r="AJ40" s="38" t="s">
        <v>143</v>
      </c>
      <c r="AK40" s="38" t="s">
        <v>143</v>
      </c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9"/>
      <c r="BK40" s="39"/>
      <c r="BL40" s="38"/>
      <c r="BM40" s="39"/>
      <c r="BN40" s="39"/>
      <c r="BO40" s="39"/>
      <c r="BP40" s="39"/>
      <c r="BQ40" s="39"/>
      <c r="BR40" s="39"/>
      <c r="BS40" s="39"/>
      <c r="BT40" s="40" t="s">
        <v>142</v>
      </c>
      <c r="BU40" s="20"/>
    </row>
    <row r="41" spans="1:73" s="8" customFormat="1" ht="18" hidden="1" customHeight="1" outlineLevel="1" x14ac:dyDescent="0.2">
      <c r="A41" s="12"/>
      <c r="B41" s="13">
        <v>7</v>
      </c>
      <c r="C41" s="9">
        <v>44330</v>
      </c>
      <c r="D41" s="10">
        <f t="shared" si="22"/>
        <v>19</v>
      </c>
      <c r="E41" s="38" t="s">
        <v>143</v>
      </c>
      <c r="F41" s="38" t="s">
        <v>143</v>
      </c>
      <c r="G41" s="38" t="s">
        <v>143</v>
      </c>
      <c r="H41" s="38" t="s">
        <v>143</v>
      </c>
      <c r="I41" s="38" t="s">
        <v>143</v>
      </c>
      <c r="J41" s="38" t="s">
        <v>143</v>
      </c>
      <c r="K41" s="38"/>
      <c r="L41" s="38"/>
      <c r="M41" s="38" t="s">
        <v>143</v>
      </c>
      <c r="N41" s="38" t="s">
        <v>143</v>
      </c>
      <c r="O41" s="38" t="s">
        <v>144</v>
      </c>
      <c r="P41" s="38"/>
      <c r="Q41" s="38" t="s">
        <v>144</v>
      </c>
      <c r="R41" s="38" t="s">
        <v>143</v>
      </c>
      <c r="S41" s="38"/>
      <c r="T41" s="38"/>
      <c r="U41" s="38" t="s">
        <v>143</v>
      </c>
      <c r="V41" s="38" t="s">
        <v>144</v>
      </c>
      <c r="W41" s="38"/>
      <c r="X41" s="38"/>
      <c r="Y41" s="38"/>
      <c r="Z41" s="38"/>
      <c r="AA41" s="38"/>
      <c r="AB41" s="38"/>
      <c r="AC41" s="38"/>
      <c r="AD41" s="38" t="s">
        <v>143</v>
      </c>
      <c r="AE41" s="38"/>
      <c r="AF41" s="38"/>
      <c r="AG41" s="38"/>
      <c r="AH41" s="38"/>
      <c r="AI41" s="38" t="s">
        <v>143</v>
      </c>
      <c r="AJ41" s="38" t="s">
        <v>143</v>
      </c>
      <c r="AK41" s="38" t="s">
        <v>143</v>
      </c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9"/>
      <c r="BK41" s="39"/>
      <c r="BL41" s="38"/>
      <c r="BM41" s="39"/>
      <c r="BN41" s="39"/>
      <c r="BO41" s="39"/>
      <c r="BP41" s="39"/>
      <c r="BQ41" s="39"/>
      <c r="BR41" s="39"/>
      <c r="BS41" s="39" t="s">
        <v>142</v>
      </c>
      <c r="BT41" s="40" t="s">
        <v>142</v>
      </c>
      <c r="BU41" s="20"/>
    </row>
    <row r="42" spans="1:73" s="8" customFormat="1" ht="18" hidden="1" customHeight="1" outlineLevel="1" x14ac:dyDescent="0.2">
      <c r="A42" s="12"/>
      <c r="B42" s="13">
        <v>8</v>
      </c>
      <c r="C42" s="9">
        <v>44334</v>
      </c>
      <c r="D42" s="10">
        <f t="shared" si="22"/>
        <v>17</v>
      </c>
      <c r="E42" s="38" t="s">
        <v>143</v>
      </c>
      <c r="F42" s="38" t="s">
        <v>143</v>
      </c>
      <c r="G42" s="38" t="s">
        <v>143</v>
      </c>
      <c r="H42" s="38"/>
      <c r="I42" s="38" t="s">
        <v>143</v>
      </c>
      <c r="J42" s="38" t="s">
        <v>143</v>
      </c>
      <c r="K42" s="38"/>
      <c r="L42" s="38"/>
      <c r="M42" s="38" t="s">
        <v>143</v>
      </c>
      <c r="N42" s="38" t="s">
        <v>143</v>
      </c>
      <c r="O42" s="38" t="s">
        <v>142</v>
      </c>
      <c r="P42" s="38"/>
      <c r="Q42" s="38" t="s">
        <v>144</v>
      </c>
      <c r="R42" s="38" t="s">
        <v>143</v>
      </c>
      <c r="S42" s="38"/>
      <c r="T42" s="38"/>
      <c r="U42" s="38" t="s">
        <v>143</v>
      </c>
      <c r="V42" s="38" t="s">
        <v>144</v>
      </c>
      <c r="W42" s="38"/>
      <c r="X42" s="38"/>
      <c r="Y42" s="38"/>
      <c r="Z42" s="38"/>
      <c r="AA42" s="38"/>
      <c r="AB42" s="38"/>
      <c r="AC42" s="38"/>
      <c r="AD42" s="38" t="s">
        <v>143</v>
      </c>
      <c r="AE42" s="38"/>
      <c r="AF42" s="38"/>
      <c r="AG42" s="38"/>
      <c r="AH42" s="38"/>
      <c r="AI42" s="38" t="s">
        <v>143</v>
      </c>
      <c r="AJ42" s="38" t="s">
        <v>143</v>
      </c>
      <c r="AK42" s="38" t="s">
        <v>143</v>
      </c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9"/>
      <c r="BK42" s="39"/>
      <c r="BL42" s="38"/>
      <c r="BM42" s="39"/>
      <c r="BN42" s="39"/>
      <c r="BO42" s="39"/>
      <c r="BP42" s="39"/>
      <c r="BQ42" s="39"/>
      <c r="BR42" s="39"/>
      <c r="BS42" s="39"/>
      <c r="BT42" s="40" t="s">
        <v>142</v>
      </c>
      <c r="BU42" s="20"/>
    </row>
    <row r="43" spans="1:73" s="8" customFormat="1" ht="18" hidden="1" customHeight="1" outlineLevel="1" x14ac:dyDescent="0.2">
      <c r="A43" s="12"/>
      <c r="B43" s="13">
        <v>9</v>
      </c>
      <c r="C43" s="9">
        <v>44335</v>
      </c>
      <c r="D43" s="10">
        <f t="shared" si="22"/>
        <v>17</v>
      </c>
      <c r="E43" s="38" t="s">
        <v>143</v>
      </c>
      <c r="F43" s="38" t="s">
        <v>143</v>
      </c>
      <c r="G43" s="38" t="s">
        <v>143</v>
      </c>
      <c r="H43" s="38" t="s">
        <v>143</v>
      </c>
      <c r="I43" s="38" t="s">
        <v>143</v>
      </c>
      <c r="J43" s="38"/>
      <c r="K43" s="38"/>
      <c r="L43" s="38"/>
      <c r="M43" s="38" t="s">
        <v>142</v>
      </c>
      <c r="N43" s="38" t="s">
        <v>143</v>
      </c>
      <c r="O43" s="38" t="s">
        <v>144</v>
      </c>
      <c r="P43" s="38"/>
      <c r="Q43" s="38" t="s">
        <v>144</v>
      </c>
      <c r="R43" s="38" t="s">
        <v>143</v>
      </c>
      <c r="S43" s="38"/>
      <c r="T43" s="38"/>
      <c r="U43" s="38" t="s">
        <v>143</v>
      </c>
      <c r="V43" s="38"/>
      <c r="W43" s="38"/>
      <c r="X43" s="38"/>
      <c r="Y43" s="38"/>
      <c r="Z43" s="38"/>
      <c r="AA43" s="38"/>
      <c r="AB43" s="38"/>
      <c r="AC43" s="38"/>
      <c r="AD43" s="38" t="s">
        <v>143</v>
      </c>
      <c r="AE43" s="38"/>
      <c r="AF43" s="38"/>
      <c r="AG43" s="38"/>
      <c r="AH43" s="38"/>
      <c r="AI43" s="38" t="s">
        <v>143</v>
      </c>
      <c r="AJ43" s="38" t="s">
        <v>143</v>
      </c>
      <c r="AK43" s="38" t="s">
        <v>143</v>
      </c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9"/>
      <c r="BK43" s="39"/>
      <c r="BL43" s="38"/>
      <c r="BM43" s="39"/>
      <c r="BN43" s="39"/>
      <c r="BO43" s="39"/>
      <c r="BP43" s="39"/>
      <c r="BQ43" s="39"/>
      <c r="BR43" s="39"/>
      <c r="BS43" s="39" t="s">
        <v>142</v>
      </c>
      <c r="BT43" s="40" t="s">
        <v>142</v>
      </c>
      <c r="BU43" s="20"/>
    </row>
    <row r="44" spans="1:73" s="8" customFormat="1" ht="18" hidden="1" customHeight="1" outlineLevel="1" x14ac:dyDescent="0.2">
      <c r="A44" s="12"/>
      <c r="B44" s="13">
        <v>10</v>
      </c>
      <c r="C44" s="9">
        <v>44336</v>
      </c>
      <c r="D44" s="10">
        <f t="shared" si="22"/>
        <v>15</v>
      </c>
      <c r="E44" s="38" t="s">
        <v>143</v>
      </c>
      <c r="F44" s="38" t="s">
        <v>143</v>
      </c>
      <c r="G44" s="38" t="s">
        <v>143</v>
      </c>
      <c r="H44" s="38"/>
      <c r="I44" s="38" t="s">
        <v>143</v>
      </c>
      <c r="J44" s="38" t="s">
        <v>143</v>
      </c>
      <c r="K44" s="38"/>
      <c r="L44" s="38"/>
      <c r="M44" s="38"/>
      <c r="N44" s="38" t="s">
        <v>143</v>
      </c>
      <c r="O44" s="38"/>
      <c r="P44" s="38"/>
      <c r="Q44" s="38" t="s">
        <v>144</v>
      </c>
      <c r="R44" s="38" t="s">
        <v>143</v>
      </c>
      <c r="S44" s="38"/>
      <c r="T44" s="38"/>
      <c r="U44" s="38" t="s">
        <v>143</v>
      </c>
      <c r="V44" s="38" t="s">
        <v>144</v>
      </c>
      <c r="W44" s="38"/>
      <c r="X44" s="38"/>
      <c r="Y44" s="38"/>
      <c r="Z44" s="38"/>
      <c r="AA44" s="38"/>
      <c r="AB44" s="38"/>
      <c r="AC44" s="38"/>
      <c r="AD44" s="38" t="s">
        <v>143</v>
      </c>
      <c r="AE44" s="38"/>
      <c r="AF44" s="38"/>
      <c r="AG44" s="38"/>
      <c r="AH44" s="38"/>
      <c r="AI44" s="38" t="s">
        <v>143</v>
      </c>
      <c r="AJ44" s="38" t="s">
        <v>143</v>
      </c>
      <c r="AK44" s="38" t="s">
        <v>143</v>
      </c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9"/>
      <c r="BK44" s="39"/>
      <c r="BL44" s="38"/>
      <c r="BM44" s="39"/>
      <c r="BN44" s="39"/>
      <c r="BO44" s="39"/>
      <c r="BP44" s="39"/>
      <c r="BQ44" s="39"/>
      <c r="BR44" s="39"/>
      <c r="BS44" s="39"/>
      <c r="BT44" s="40" t="s">
        <v>142</v>
      </c>
      <c r="BU44" s="20"/>
    </row>
    <row r="45" spans="1:73" s="8" customFormat="1" ht="18" hidden="1" customHeight="1" outlineLevel="1" x14ac:dyDescent="0.2">
      <c r="A45" s="12"/>
      <c r="B45" s="13">
        <v>11</v>
      </c>
      <c r="C45" s="9">
        <v>44340</v>
      </c>
      <c r="D45" s="10">
        <f t="shared" si="22"/>
        <v>16</v>
      </c>
      <c r="E45" s="38" t="s">
        <v>143</v>
      </c>
      <c r="F45" s="38" t="s">
        <v>149</v>
      </c>
      <c r="G45" s="38" t="s">
        <v>143</v>
      </c>
      <c r="H45" s="38"/>
      <c r="I45" s="38" t="s">
        <v>143</v>
      </c>
      <c r="J45" s="38" t="s">
        <v>143</v>
      </c>
      <c r="K45" s="38"/>
      <c r="L45" s="38"/>
      <c r="M45" s="38"/>
      <c r="N45" s="38" t="s">
        <v>143</v>
      </c>
      <c r="O45" s="38" t="s">
        <v>144</v>
      </c>
      <c r="P45" s="38"/>
      <c r="Q45" s="38" t="s">
        <v>144</v>
      </c>
      <c r="R45" s="38" t="s">
        <v>143</v>
      </c>
      <c r="S45" s="38"/>
      <c r="T45" s="38"/>
      <c r="U45" s="38"/>
      <c r="V45" s="38" t="s">
        <v>144</v>
      </c>
      <c r="W45" s="38"/>
      <c r="X45" s="38"/>
      <c r="Y45" s="38"/>
      <c r="Z45" s="38"/>
      <c r="AA45" s="38"/>
      <c r="AB45" s="38"/>
      <c r="AC45" s="38"/>
      <c r="AD45" s="38" t="s">
        <v>143</v>
      </c>
      <c r="AE45" s="38"/>
      <c r="AF45" s="38"/>
      <c r="AG45" s="38"/>
      <c r="AH45" s="38"/>
      <c r="AI45" s="38" t="s">
        <v>143</v>
      </c>
      <c r="AJ45" s="38"/>
      <c r="AK45" s="38" t="s">
        <v>143</v>
      </c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9"/>
      <c r="BK45" s="39"/>
      <c r="BL45" s="38"/>
      <c r="BM45" s="39" t="s">
        <v>142</v>
      </c>
      <c r="BN45" s="39"/>
      <c r="BO45" s="39"/>
      <c r="BP45" s="39"/>
      <c r="BQ45" s="39"/>
      <c r="BR45" s="39"/>
      <c r="BS45" s="39" t="s">
        <v>142</v>
      </c>
      <c r="BT45" s="40" t="s">
        <v>142</v>
      </c>
      <c r="BU45" s="20"/>
    </row>
    <row r="46" spans="1:73" s="8" customFormat="1" ht="18" hidden="1" customHeight="1" outlineLevel="1" x14ac:dyDescent="0.2">
      <c r="A46" s="12"/>
      <c r="B46" s="13">
        <v>12</v>
      </c>
      <c r="C46" s="9">
        <v>44341</v>
      </c>
      <c r="D46" s="10">
        <f t="shared" si="22"/>
        <v>15</v>
      </c>
      <c r="E46" s="38" t="s">
        <v>143</v>
      </c>
      <c r="F46" s="38" t="s">
        <v>143</v>
      </c>
      <c r="G46" s="38" t="s">
        <v>143</v>
      </c>
      <c r="H46" s="38" t="s">
        <v>144</v>
      </c>
      <c r="I46" s="38" t="s">
        <v>143</v>
      </c>
      <c r="J46" s="38" t="s">
        <v>143</v>
      </c>
      <c r="K46" s="38"/>
      <c r="L46" s="38"/>
      <c r="M46" s="38" t="s">
        <v>143</v>
      </c>
      <c r="N46" s="38" t="s">
        <v>143</v>
      </c>
      <c r="O46" s="38" t="s">
        <v>144</v>
      </c>
      <c r="P46" s="38"/>
      <c r="Q46" s="38" t="s">
        <v>142</v>
      </c>
      <c r="R46" s="38" t="s">
        <v>143</v>
      </c>
      <c r="S46" s="38"/>
      <c r="T46" s="38"/>
      <c r="U46" s="38"/>
      <c r="V46" s="38"/>
      <c r="W46" s="38"/>
      <c r="X46" s="38"/>
      <c r="Y46" s="38" t="s">
        <v>143</v>
      </c>
      <c r="Z46" s="38"/>
      <c r="AA46" s="38"/>
      <c r="AB46" s="38"/>
      <c r="AC46" s="38"/>
      <c r="AD46" s="38" t="s">
        <v>143</v>
      </c>
      <c r="AE46" s="38"/>
      <c r="AF46" s="38"/>
      <c r="AG46" s="38"/>
      <c r="AH46" s="38"/>
      <c r="AI46" s="38" t="s">
        <v>143</v>
      </c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9"/>
      <c r="BK46" s="39"/>
      <c r="BL46" s="38"/>
      <c r="BM46" s="39"/>
      <c r="BN46" s="39"/>
      <c r="BO46" s="39"/>
      <c r="BP46" s="39"/>
      <c r="BQ46" s="39"/>
      <c r="BR46" s="39"/>
      <c r="BS46" s="39"/>
      <c r="BT46" s="40" t="s">
        <v>142</v>
      </c>
      <c r="BU46" s="20"/>
    </row>
    <row r="47" spans="1:73" s="8" customFormat="1" ht="18" hidden="1" customHeight="1" outlineLevel="1" x14ac:dyDescent="0.2">
      <c r="A47" s="12"/>
      <c r="B47" s="13">
        <v>13</v>
      </c>
      <c r="C47" s="9">
        <v>44342</v>
      </c>
      <c r="D47" s="10">
        <f t="shared" si="22"/>
        <v>17</v>
      </c>
      <c r="E47" s="38" t="s">
        <v>143</v>
      </c>
      <c r="F47" s="38" t="s">
        <v>143</v>
      </c>
      <c r="G47" s="38" t="s">
        <v>143</v>
      </c>
      <c r="H47" s="38" t="s">
        <v>143</v>
      </c>
      <c r="I47" s="38" t="s">
        <v>143</v>
      </c>
      <c r="J47" s="38"/>
      <c r="K47" s="38"/>
      <c r="L47" s="38" t="s">
        <v>143</v>
      </c>
      <c r="M47" s="38" t="s">
        <v>143</v>
      </c>
      <c r="N47" s="38" t="s">
        <v>143</v>
      </c>
      <c r="O47" s="38"/>
      <c r="P47" s="38"/>
      <c r="Q47" s="38" t="s">
        <v>144</v>
      </c>
      <c r="R47" s="38" t="s">
        <v>143</v>
      </c>
      <c r="S47" s="38"/>
      <c r="T47" s="38"/>
      <c r="U47" s="38"/>
      <c r="V47" s="38" t="s">
        <v>144</v>
      </c>
      <c r="W47" s="38"/>
      <c r="X47" s="38"/>
      <c r="Y47" s="38" t="s">
        <v>143</v>
      </c>
      <c r="Z47" s="38"/>
      <c r="AA47" s="38"/>
      <c r="AB47" s="38"/>
      <c r="AC47" s="38"/>
      <c r="AD47" s="38" t="s">
        <v>143</v>
      </c>
      <c r="AE47" s="38"/>
      <c r="AF47" s="38"/>
      <c r="AG47" s="38"/>
      <c r="AH47" s="38"/>
      <c r="AI47" s="38" t="s">
        <v>143</v>
      </c>
      <c r="AJ47" s="38"/>
      <c r="AK47" s="38" t="s">
        <v>143</v>
      </c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9"/>
      <c r="BK47" s="39"/>
      <c r="BL47" s="38"/>
      <c r="BM47" s="39"/>
      <c r="BN47" s="39"/>
      <c r="BO47" s="39"/>
      <c r="BP47" s="39"/>
      <c r="BQ47" s="39"/>
      <c r="BR47" s="39"/>
      <c r="BS47" s="39" t="s">
        <v>142</v>
      </c>
      <c r="BT47" s="40" t="s">
        <v>142</v>
      </c>
      <c r="BU47" s="20"/>
    </row>
    <row r="48" spans="1:73" s="8" customFormat="1" ht="18" hidden="1" customHeight="1" outlineLevel="1" thickBot="1" x14ac:dyDescent="0.25">
      <c r="A48" s="12"/>
      <c r="B48" s="13">
        <v>14</v>
      </c>
      <c r="C48" s="9">
        <v>44344</v>
      </c>
      <c r="D48" s="10">
        <f t="shared" si="22"/>
        <v>17</v>
      </c>
      <c r="E48" s="38" t="s">
        <v>143</v>
      </c>
      <c r="F48" s="38"/>
      <c r="G48" s="38" t="s">
        <v>143</v>
      </c>
      <c r="H48" s="38" t="s">
        <v>142</v>
      </c>
      <c r="I48" s="38" t="s">
        <v>143</v>
      </c>
      <c r="J48" s="38"/>
      <c r="K48" s="38"/>
      <c r="L48" s="38" t="s">
        <v>143</v>
      </c>
      <c r="M48" s="38" t="s">
        <v>142</v>
      </c>
      <c r="N48" s="38" t="s">
        <v>143</v>
      </c>
      <c r="O48" s="38" t="s">
        <v>142</v>
      </c>
      <c r="P48" s="38"/>
      <c r="Q48" s="38" t="s">
        <v>144</v>
      </c>
      <c r="R48" s="38" t="s">
        <v>143</v>
      </c>
      <c r="S48" s="38"/>
      <c r="T48" s="38"/>
      <c r="U48" s="38" t="s">
        <v>144</v>
      </c>
      <c r="V48" s="38" t="s">
        <v>149</v>
      </c>
      <c r="W48" s="38"/>
      <c r="X48" s="38"/>
      <c r="Y48" s="38"/>
      <c r="Z48" s="38"/>
      <c r="AA48" s="38"/>
      <c r="AB48" s="38"/>
      <c r="AC48" s="38"/>
      <c r="AD48" s="38" t="s">
        <v>143</v>
      </c>
      <c r="AE48" s="38"/>
      <c r="AF48" s="38"/>
      <c r="AG48" s="38"/>
      <c r="AH48" s="38"/>
      <c r="AI48" s="38" t="s">
        <v>143</v>
      </c>
      <c r="AJ48" s="38" t="s">
        <v>144</v>
      </c>
      <c r="AK48" s="38" t="s">
        <v>143</v>
      </c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9"/>
      <c r="BK48" s="39"/>
      <c r="BL48" s="38"/>
      <c r="BM48" s="39"/>
      <c r="BN48" s="39"/>
      <c r="BO48" s="39"/>
      <c r="BP48" s="39"/>
      <c r="BQ48" s="39"/>
      <c r="BR48" s="39"/>
      <c r="BS48" s="39"/>
      <c r="BT48" s="40" t="s">
        <v>142</v>
      </c>
      <c r="BU48" s="20"/>
    </row>
    <row r="49" spans="1:73" s="12" customFormat="1" ht="18" customHeight="1" collapsed="1" thickBot="1" x14ac:dyDescent="0.25">
      <c r="A49" s="14" t="s">
        <v>119</v>
      </c>
      <c r="B49" s="167" t="s">
        <v>120</v>
      </c>
      <c r="C49" s="168"/>
      <c r="D49" s="11">
        <f>SUM(D50:D67)</f>
        <v>275</v>
      </c>
      <c r="E49" s="41">
        <f t="shared" ref="E49:AM49" si="23">COUNTIF(E50:E67,"〇") + COUNTIF(E50:E67,"◎") *1.25+COUNTIF(E50:E67,"☆")*0.75+ COUNTIF(E50:E67,"△")*0.5</f>
        <v>22.5</v>
      </c>
      <c r="F49" s="41">
        <f t="shared" si="23"/>
        <v>21.25</v>
      </c>
      <c r="G49" s="41">
        <f t="shared" si="23"/>
        <v>21.25</v>
      </c>
      <c r="H49" s="41">
        <f t="shared" si="23"/>
        <v>20.5</v>
      </c>
      <c r="I49" s="41">
        <f t="shared" si="23"/>
        <v>22.5</v>
      </c>
      <c r="J49" s="41">
        <f t="shared" si="23"/>
        <v>0</v>
      </c>
      <c r="K49" s="41">
        <f t="shared" si="23"/>
        <v>0</v>
      </c>
      <c r="L49" s="41">
        <f t="shared" si="23"/>
        <v>1.25</v>
      </c>
      <c r="M49" s="41">
        <f t="shared" si="23"/>
        <v>13.5</v>
      </c>
      <c r="N49" s="41">
        <f t="shared" si="23"/>
        <v>21</v>
      </c>
      <c r="O49" s="41">
        <f t="shared" si="23"/>
        <v>0</v>
      </c>
      <c r="P49" s="41">
        <f t="shared" si="23"/>
        <v>0</v>
      </c>
      <c r="Q49" s="41">
        <f t="shared" si="23"/>
        <v>5.5</v>
      </c>
      <c r="R49" s="41">
        <f t="shared" si="23"/>
        <v>21.25</v>
      </c>
      <c r="S49" s="41">
        <f t="shared" si="23"/>
        <v>0</v>
      </c>
      <c r="T49" s="41">
        <f t="shared" si="23"/>
        <v>0</v>
      </c>
      <c r="U49" s="41">
        <f t="shared" si="23"/>
        <v>19.25</v>
      </c>
      <c r="V49" s="41">
        <f t="shared" si="23"/>
        <v>12</v>
      </c>
      <c r="W49" s="41">
        <f t="shared" si="23"/>
        <v>7</v>
      </c>
      <c r="X49" s="41">
        <f t="shared" si="23"/>
        <v>0</v>
      </c>
      <c r="Y49" s="41">
        <f t="shared" si="23"/>
        <v>0</v>
      </c>
      <c r="Z49" s="41">
        <f t="shared" si="23"/>
        <v>0</v>
      </c>
      <c r="AA49" s="41">
        <f t="shared" si="23"/>
        <v>0</v>
      </c>
      <c r="AB49" s="41">
        <f t="shared" si="23"/>
        <v>0</v>
      </c>
      <c r="AC49" s="41">
        <f t="shared" si="23"/>
        <v>0</v>
      </c>
      <c r="AD49" s="41">
        <f t="shared" si="23"/>
        <v>1.25</v>
      </c>
      <c r="AE49" s="41">
        <f t="shared" si="23"/>
        <v>0</v>
      </c>
      <c r="AF49" s="41">
        <f t="shared" si="23"/>
        <v>0</v>
      </c>
      <c r="AG49" s="41">
        <f t="shared" si="23"/>
        <v>0</v>
      </c>
      <c r="AH49" s="41">
        <f t="shared" si="23"/>
        <v>0</v>
      </c>
      <c r="AI49" s="41">
        <f t="shared" si="23"/>
        <v>18.75</v>
      </c>
      <c r="AJ49" s="41">
        <f t="shared" si="23"/>
        <v>19.25</v>
      </c>
      <c r="AK49" s="41">
        <f t="shared" si="23"/>
        <v>22.5</v>
      </c>
      <c r="AL49" s="41">
        <f t="shared" si="23"/>
        <v>13.75</v>
      </c>
      <c r="AM49" s="41">
        <f t="shared" si="23"/>
        <v>0</v>
      </c>
      <c r="AN49" s="41">
        <f t="shared" ref="AN49:BT49" si="24">COUNTIF(AN50:AN67,"〇") + COUNTIF(AN50:AN67,"◎") *1.25+COUNTIF(AN50:AN67,"☆")*0.75+ COUNTIF(AN50:AN67,"△")*0.5</f>
        <v>0</v>
      </c>
      <c r="AO49" s="41">
        <f t="shared" si="24"/>
        <v>0</v>
      </c>
      <c r="AP49" s="41">
        <f t="shared" si="24"/>
        <v>1</v>
      </c>
      <c r="AQ49" s="41">
        <f t="shared" si="24"/>
        <v>0</v>
      </c>
      <c r="AR49" s="41">
        <f t="shared" si="24"/>
        <v>0</v>
      </c>
      <c r="AS49" s="41">
        <f t="shared" si="24"/>
        <v>0</v>
      </c>
      <c r="AT49" s="41">
        <f t="shared" si="24"/>
        <v>0</v>
      </c>
      <c r="AU49" s="41">
        <f t="shared" si="24"/>
        <v>0</v>
      </c>
      <c r="AV49" s="41">
        <f t="shared" si="24"/>
        <v>0</v>
      </c>
      <c r="AW49" s="41">
        <f t="shared" si="24"/>
        <v>0</v>
      </c>
      <c r="AX49" s="41">
        <f t="shared" si="24"/>
        <v>0</v>
      </c>
      <c r="AY49" s="41">
        <f t="shared" si="24"/>
        <v>0</v>
      </c>
      <c r="AZ49" s="41">
        <f t="shared" si="24"/>
        <v>0</v>
      </c>
      <c r="BA49" s="41">
        <f t="shared" si="24"/>
        <v>0</v>
      </c>
      <c r="BB49" s="41">
        <f t="shared" si="24"/>
        <v>0</v>
      </c>
      <c r="BC49" s="41">
        <f t="shared" si="24"/>
        <v>0</v>
      </c>
      <c r="BD49" s="41">
        <f t="shared" ref="BD49:BE49" si="25">COUNTIF(BD50:BD67,"〇") + COUNTIF(BD50:BD67,"◎") *1.25+COUNTIF(BD50:BD67,"☆")*0.75+ COUNTIF(BD50:BD67,"△")*0.5</f>
        <v>0</v>
      </c>
      <c r="BE49" s="41">
        <f t="shared" si="25"/>
        <v>0</v>
      </c>
      <c r="BF49" s="41">
        <f t="shared" si="24"/>
        <v>1</v>
      </c>
      <c r="BG49" s="41">
        <f t="shared" si="24"/>
        <v>0</v>
      </c>
      <c r="BH49" s="41">
        <f t="shared" si="24"/>
        <v>0</v>
      </c>
      <c r="BI49" s="41">
        <f t="shared" si="24"/>
        <v>0</v>
      </c>
      <c r="BJ49" s="41">
        <f t="shared" si="24"/>
        <v>0</v>
      </c>
      <c r="BK49" s="41">
        <f t="shared" si="24"/>
        <v>0</v>
      </c>
      <c r="BL49" s="41">
        <f t="shared" ref="BL49" si="26">COUNTIF(BL50:BL67,"〇") + COUNTIF(BL50:BL67,"◎") *1.25+COUNTIF(BL50:BL67,"☆")*0.75+ COUNTIF(BL50:BL67,"△")*0.5</f>
        <v>0</v>
      </c>
      <c r="BM49" s="41">
        <f t="shared" si="24"/>
        <v>4</v>
      </c>
      <c r="BN49" s="41">
        <f t="shared" si="24"/>
        <v>0</v>
      </c>
      <c r="BO49" s="41">
        <f t="shared" si="24"/>
        <v>0</v>
      </c>
      <c r="BP49" s="41">
        <f t="shared" si="24"/>
        <v>0</v>
      </c>
      <c r="BQ49" s="41">
        <f t="shared" si="24"/>
        <v>6</v>
      </c>
      <c r="BR49" s="41">
        <f t="shared" si="24"/>
        <v>0</v>
      </c>
      <c r="BS49" s="41">
        <f t="shared" si="24"/>
        <v>8</v>
      </c>
      <c r="BT49" s="42">
        <f t="shared" si="24"/>
        <v>18</v>
      </c>
    </row>
    <row r="50" spans="1:73" s="8" customFormat="1" ht="18" hidden="1" customHeight="1" outlineLevel="1" x14ac:dyDescent="0.2">
      <c r="A50" s="12"/>
      <c r="B50" s="13">
        <v>1</v>
      </c>
      <c r="C50" s="9">
        <v>44354</v>
      </c>
      <c r="D50" s="10">
        <f t="shared" ref="D50:D67" si="27">COUNTA(E50:BT50)</f>
        <v>17</v>
      </c>
      <c r="E50" s="38" t="s">
        <v>143</v>
      </c>
      <c r="F50" s="38" t="s">
        <v>143</v>
      </c>
      <c r="G50" s="38" t="s">
        <v>143</v>
      </c>
      <c r="H50" s="38" t="s">
        <v>143</v>
      </c>
      <c r="I50" s="38" t="s">
        <v>143</v>
      </c>
      <c r="J50" s="38"/>
      <c r="K50" s="38"/>
      <c r="L50" s="38" t="s">
        <v>143</v>
      </c>
      <c r="M50" s="38"/>
      <c r="N50" s="38" t="s">
        <v>143</v>
      </c>
      <c r="O50" s="38"/>
      <c r="P50" s="38"/>
      <c r="Q50" s="38" t="s">
        <v>142</v>
      </c>
      <c r="R50" s="38" t="s">
        <v>143</v>
      </c>
      <c r="S50" s="38"/>
      <c r="T50" s="38"/>
      <c r="U50" s="38" t="s">
        <v>143</v>
      </c>
      <c r="V50" s="38"/>
      <c r="W50" s="38"/>
      <c r="X50" s="38"/>
      <c r="Y50" s="38"/>
      <c r="Z50" s="38"/>
      <c r="AA50" s="38"/>
      <c r="AB50" s="38"/>
      <c r="AC50" s="38"/>
      <c r="AD50" s="38" t="s">
        <v>143</v>
      </c>
      <c r="AE50" s="38"/>
      <c r="AF50" s="38"/>
      <c r="AG50" s="38"/>
      <c r="AH50" s="38"/>
      <c r="AI50" s="38" t="s">
        <v>143</v>
      </c>
      <c r="AJ50" s="38" t="s">
        <v>154</v>
      </c>
      <c r="AK50" s="38" t="s">
        <v>143</v>
      </c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 t="s">
        <v>142</v>
      </c>
      <c r="BG50" s="38"/>
      <c r="BH50" s="38"/>
      <c r="BI50" s="38"/>
      <c r="BJ50" s="39"/>
      <c r="BK50" s="39"/>
      <c r="BL50" s="38"/>
      <c r="BM50" s="39" t="s">
        <v>142</v>
      </c>
      <c r="BN50" s="39"/>
      <c r="BO50" s="39"/>
      <c r="BP50" s="39"/>
      <c r="BQ50" s="39"/>
      <c r="BR50" s="39"/>
      <c r="BS50" s="39"/>
      <c r="BT50" s="40" t="s">
        <v>142</v>
      </c>
      <c r="BU50" s="20"/>
    </row>
    <row r="51" spans="1:73" s="8" customFormat="1" ht="18" hidden="1" customHeight="1" outlineLevel="1" x14ac:dyDescent="0.2">
      <c r="A51" s="12"/>
      <c r="B51" s="13">
        <v>2</v>
      </c>
      <c r="C51" s="9">
        <v>44355</v>
      </c>
      <c r="D51" s="10">
        <f t="shared" si="27"/>
        <v>15</v>
      </c>
      <c r="E51" s="38" t="s">
        <v>143</v>
      </c>
      <c r="F51" s="38" t="s">
        <v>143</v>
      </c>
      <c r="G51" s="38" t="s">
        <v>143</v>
      </c>
      <c r="H51" s="38" t="s">
        <v>143</v>
      </c>
      <c r="I51" s="38" t="s">
        <v>143</v>
      </c>
      <c r="J51" s="38"/>
      <c r="K51" s="38"/>
      <c r="L51" s="38"/>
      <c r="M51" s="38" t="s">
        <v>142</v>
      </c>
      <c r="N51" s="38" t="s">
        <v>143</v>
      </c>
      <c r="O51" s="38"/>
      <c r="P51" s="38"/>
      <c r="Q51" s="38" t="s">
        <v>144</v>
      </c>
      <c r="R51" s="38" t="s">
        <v>143</v>
      </c>
      <c r="S51" s="38"/>
      <c r="T51" s="38"/>
      <c r="U51" s="38" t="s">
        <v>143</v>
      </c>
      <c r="V51" s="38" t="s">
        <v>143</v>
      </c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 t="s">
        <v>143</v>
      </c>
      <c r="AJ51" s="38" t="s">
        <v>154</v>
      </c>
      <c r="AK51" s="38" t="s">
        <v>143</v>
      </c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9"/>
      <c r="BK51" s="39"/>
      <c r="BL51" s="38"/>
      <c r="BM51" s="39"/>
      <c r="BN51" s="39"/>
      <c r="BO51" s="39"/>
      <c r="BP51" s="39"/>
      <c r="BQ51" s="39"/>
      <c r="BR51" s="39"/>
      <c r="BS51" s="39"/>
      <c r="BT51" s="40" t="s">
        <v>142</v>
      </c>
      <c r="BU51" s="20"/>
    </row>
    <row r="52" spans="1:73" s="8" customFormat="1" ht="18" hidden="1" customHeight="1" outlineLevel="1" x14ac:dyDescent="0.2">
      <c r="A52" s="12"/>
      <c r="B52" s="13">
        <v>3</v>
      </c>
      <c r="C52" s="9">
        <v>44356</v>
      </c>
      <c r="D52" s="10">
        <f t="shared" si="27"/>
        <v>15</v>
      </c>
      <c r="E52" s="38" t="s">
        <v>143</v>
      </c>
      <c r="F52" s="38" t="s">
        <v>143</v>
      </c>
      <c r="G52" s="38" t="s">
        <v>143</v>
      </c>
      <c r="H52" s="38" t="s">
        <v>143</v>
      </c>
      <c r="I52" s="38" t="s">
        <v>143</v>
      </c>
      <c r="J52" s="38"/>
      <c r="K52" s="38"/>
      <c r="L52" s="38"/>
      <c r="M52" s="38" t="s">
        <v>142</v>
      </c>
      <c r="N52" s="38" t="s">
        <v>143</v>
      </c>
      <c r="O52" s="38"/>
      <c r="P52" s="38"/>
      <c r="Q52" s="38" t="s">
        <v>144</v>
      </c>
      <c r="R52" s="38" t="s">
        <v>143</v>
      </c>
      <c r="S52" s="38"/>
      <c r="T52" s="38"/>
      <c r="U52" s="38" t="s">
        <v>143</v>
      </c>
      <c r="V52" s="38" t="s">
        <v>143</v>
      </c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 t="s">
        <v>143</v>
      </c>
      <c r="AJ52" s="38" t="s">
        <v>154</v>
      </c>
      <c r="AK52" s="38" t="s">
        <v>143</v>
      </c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9"/>
      <c r="BK52" s="39"/>
      <c r="BL52" s="38"/>
      <c r="BM52" s="39"/>
      <c r="BN52" s="39"/>
      <c r="BO52" s="39"/>
      <c r="BP52" s="39"/>
      <c r="BQ52" s="39"/>
      <c r="BR52" s="39"/>
      <c r="BS52" s="39"/>
      <c r="BT52" s="40" t="s">
        <v>142</v>
      </c>
      <c r="BU52" s="20"/>
    </row>
    <row r="53" spans="1:73" s="8" customFormat="1" ht="18" hidden="1" customHeight="1" outlineLevel="1" x14ac:dyDescent="0.2">
      <c r="A53" s="12"/>
      <c r="B53" s="13">
        <v>4</v>
      </c>
      <c r="C53" s="9">
        <v>44357</v>
      </c>
      <c r="D53" s="10">
        <f t="shared" si="27"/>
        <v>15</v>
      </c>
      <c r="E53" s="38" t="s">
        <v>143</v>
      </c>
      <c r="F53" s="38" t="s">
        <v>143</v>
      </c>
      <c r="G53" s="38" t="s">
        <v>143</v>
      </c>
      <c r="H53" s="38" t="s">
        <v>143</v>
      </c>
      <c r="I53" s="38" t="s">
        <v>143</v>
      </c>
      <c r="J53" s="38"/>
      <c r="K53" s="38"/>
      <c r="L53" s="38"/>
      <c r="M53" s="38" t="s">
        <v>142</v>
      </c>
      <c r="N53" s="38" t="s">
        <v>143</v>
      </c>
      <c r="O53" s="38"/>
      <c r="P53" s="38"/>
      <c r="Q53" s="38"/>
      <c r="R53" s="38" t="s">
        <v>143</v>
      </c>
      <c r="S53" s="38"/>
      <c r="T53" s="38"/>
      <c r="U53" s="38" t="s">
        <v>143</v>
      </c>
      <c r="V53" s="38" t="s">
        <v>143</v>
      </c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 t="s">
        <v>143</v>
      </c>
      <c r="AJ53" s="38" t="s">
        <v>154</v>
      </c>
      <c r="AK53" s="38" t="s">
        <v>143</v>
      </c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9"/>
      <c r="BK53" s="39"/>
      <c r="BL53" s="38"/>
      <c r="BM53" s="39"/>
      <c r="BN53" s="39"/>
      <c r="BO53" s="39"/>
      <c r="BP53" s="39"/>
      <c r="BQ53" s="39"/>
      <c r="BR53" s="39"/>
      <c r="BS53" s="39" t="s">
        <v>142</v>
      </c>
      <c r="BT53" s="40" t="s">
        <v>142</v>
      </c>
      <c r="BU53" s="20"/>
    </row>
    <row r="54" spans="1:73" s="8" customFormat="1" ht="18" hidden="1" customHeight="1" outlineLevel="1" x14ac:dyDescent="0.2">
      <c r="A54" s="12"/>
      <c r="B54" s="13">
        <v>5</v>
      </c>
      <c r="C54" s="9">
        <v>44358</v>
      </c>
      <c r="D54" s="10">
        <f t="shared" si="27"/>
        <v>15</v>
      </c>
      <c r="E54" s="38" t="s">
        <v>143</v>
      </c>
      <c r="F54" s="38" t="s">
        <v>143</v>
      </c>
      <c r="G54" s="38" t="s">
        <v>143</v>
      </c>
      <c r="H54" s="38" t="s">
        <v>143</v>
      </c>
      <c r="I54" s="38" t="s">
        <v>143</v>
      </c>
      <c r="J54" s="38"/>
      <c r="K54" s="38"/>
      <c r="L54" s="38"/>
      <c r="M54" s="38" t="s">
        <v>142</v>
      </c>
      <c r="N54" s="38" t="s">
        <v>143</v>
      </c>
      <c r="O54" s="38"/>
      <c r="P54" s="38"/>
      <c r="Q54" s="38"/>
      <c r="R54" s="38" t="s">
        <v>143</v>
      </c>
      <c r="S54" s="38"/>
      <c r="T54" s="38"/>
      <c r="U54" s="38" t="s">
        <v>143</v>
      </c>
      <c r="V54" s="38" t="s">
        <v>143</v>
      </c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 t="s">
        <v>143</v>
      </c>
      <c r="AJ54" s="38" t="s">
        <v>154</v>
      </c>
      <c r="AK54" s="38" t="s">
        <v>143</v>
      </c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9"/>
      <c r="BK54" s="39"/>
      <c r="BL54" s="38"/>
      <c r="BM54" s="39"/>
      <c r="BN54" s="39"/>
      <c r="BO54" s="39"/>
      <c r="BP54" s="39"/>
      <c r="BQ54" s="39"/>
      <c r="BR54" s="39"/>
      <c r="BS54" s="39" t="s">
        <v>142</v>
      </c>
      <c r="BT54" s="40" t="s">
        <v>142</v>
      </c>
      <c r="BU54" s="20"/>
    </row>
    <row r="55" spans="1:73" s="8" customFormat="1" ht="18" hidden="1" customHeight="1" outlineLevel="1" x14ac:dyDescent="0.2">
      <c r="A55" s="12"/>
      <c r="B55" s="13">
        <v>6</v>
      </c>
      <c r="C55" s="9">
        <v>44361</v>
      </c>
      <c r="D55" s="10">
        <f t="shared" si="27"/>
        <v>12</v>
      </c>
      <c r="E55" s="38" t="s">
        <v>143</v>
      </c>
      <c r="F55" s="38"/>
      <c r="G55" s="38" t="s">
        <v>143</v>
      </c>
      <c r="H55" s="38" t="s">
        <v>143</v>
      </c>
      <c r="I55" s="38" t="s">
        <v>143</v>
      </c>
      <c r="J55" s="38"/>
      <c r="K55" s="38"/>
      <c r="L55" s="38"/>
      <c r="M55" s="38"/>
      <c r="N55" s="38" t="s">
        <v>142</v>
      </c>
      <c r="O55" s="38"/>
      <c r="P55" s="38"/>
      <c r="Q55" s="38"/>
      <c r="R55" s="38" t="s">
        <v>143</v>
      </c>
      <c r="S55" s="38"/>
      <c r="T55" s="38"/>
      <c r="U55" s="38" t="s">
        <v>143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 t="s">
        <v>143</v>
      </c>
      <c r="AJ55" s="38" t="s">
        <v>154</v>
      </c>
      <c r="AK55" s="38" t="s">
        <v>143</v>
      </c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9"/>
      <c r="BK55" s="39"/>
      <c r="BL55" s="38"/>
      <c r="BM55" s="39" t="s">
        <v>142</v>
      </c>
      <c r="BN55" s="39"/>
      <c r="BO55" s="39"/>
      <c r="BP55" s="39"/>
      <c r="BQ55" s="39"/>
      <c r="BR55" s="39"/>
      <c r="BS55" s="39"/>
      <c r="BT55" s="40" t="s">
        <v>142</v>
      </c>
      <c r="BU55" s="20"/>
    </row>
    <row r="56" spans="1:73" s="8" customFormat="1" ht="18" hidden="1" customHeight="1" outlineLevel="1" x14ac:dyDescent="0.2">
      <c r="A56" s="12"/>
      <c r="B56" s="13">
        <v>7</v>
      </c>
      <c r="C56" s="9">
        <v>44362</v>
      </c>
      <c r="D56" s="10">
        <f t="shared" si="27"/>
        <v>16</v>
      </c>
      <c r="E56" s="38" t="s">
        <v>143</v>
      </c>
      <c r="F56" s="38" t="s">
        <v>143</v>
      </c>
      <c r="G56" s="38" t="s">
        <v>143</v>
      </c>
      <c r="H56" s="38" t="s">
        <v>143</v>
      </c>
      <c r="I56" s="38" t="s">
        <v>143</v>
      </c>
      <c r="J56" s="38"/>
      <c r="K56" s="38"/>
      <c r="L56" s="38"/>
      <c r="M56" s="38" t="s">
        <v>143</v>
      </c>
      <c r="N56" s="38" t="s">
        <v>143</v>
      </c>
      <c r="O56" s="38"/>
      <c r="P56" s="38"/>
      <c r="Q56" s="38" t="s">
        <v>143</v>
      </c>
      <c r="R56" s="38" t="s">
        <v>143</v>
      </c>
      <c r="S56" s="38"/>
      <c r="T56" s="38"/>
      <c r="U56" s="38" t="s">
        <v>143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 t="s">
        <v>143</v>
      </c>
      <c r="AJ56" s="38" t="s">
        <v>154</v>
      </c>
      <c r="AK56" s="38" t="s">
        <v>143</v>
      </c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9"/>
      <c r="BK56" s="39"/>
      <c r="BL56" s="38"/>
      <c r="BM56" s="39"/>
      <c r="BN56" s="39"/>
      <c r="BO56" s="39"/>
      <c r="BP56" s="39"/>
      <c r="BQ56" s="39" t="s">
        <v>142</v>
      </c>
      <c r="BR56" s="39"/>
      <c r="BS56" s="39" t="s">
        <v>142</v>
      </c>
      <c r="BT56" s="40" t="s">
        <v>142</v>
      </c>
      <c r="BU56" s="20"/>
    </row>
    <row r="57" spans="1:73" s="8" customFormat="1" ht="18" hidden="1" customHeight="1" outlineLevel="1" x14ac:dyDescent="0.2">
      <c r="A57" s="12"/>
      <c r="B57" s="13">
        <v>8</v>
      </c>
      <c r="C57" s="9">
        <v>44363</v>
      </c>
      <c r="D57" s="10">
        <f t="shared" si="27"/>
        <v>14</v>
      </c>
      <c r="E57" s="38" t="s">
        <v>143</v>
      </c>
      <c r="F57" s="38" t="s">
        <v>143</v>
      </c>
      <c r="G57" s="38" t="s">
        <v>143</v>
      </c>
      <c r="H57" s="38" t="s">
        <v>144</v>
      </c>
      <c r="I57" s="38" t="s">
        <v>143</v>
      </c>
      <c r="J57" s="38"/>
      <c r="K57" s="38"/>
      <c r="L57" s="38"/>
      <c r="M57" s="38"/>
      <c r="N57" s="38"/>
      <c r="O57" s="38"/>
      <c r="P57" s="38"/>
      <c r="Q57" s="38" t="s">
        <v>144</v>
      </c>
      <c r="R57" s="38"/>
      <c r="S57" s="38"/>
      <c r="T57" s="38"/>
      <c r="U57" s="38" t="s">
        <v>143</v>
      </c>
      <c r="V57" s="38" t="s">
        <v>143</v>
      </c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 t="s">
        <v>143</v>
      </c>
      <c r="AJ57" s="38" t="s">
        <v>154</v>
      </c>
      <c r="AK57" s="38" t="s">
        <v>143</v>
      </c>
      <c r="AL57" s="38" t="s">
        <v>143</v>
      </c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9"/>
      <c r="BK57" s="39"/>
      <c r="BL57" s="38"/>
      <c r="BM57" s="39"/>
      <c r="BN57" s="39"/>
      <c r="BO57" s="39"/>
      <c r="BP57" s="39"/>
      <c r="BQ57" s="39"/>
      <c r="BR57" s="39"/>
      <c r="BS57" s="39" t="s">
        <v>142</v>
      </c>
      <c r="BT57" s="40" t="s">
        <v>142</v>
      </c>
      <c r="BU57" s="20"/>
    </row>
    <row r="58" spans="1:73" s="8" customFormat="1" ht="18" hidden="1" customHeight="1" outlineLevel="1" x14ac:dyDescent="0.2">
      <c r="A58" s="12"/>
      <c r="B58" s="13">
        <v>9</v>
      </c>
      <c r="C58" s="9">
        <v>44364</v>
      </c>
      <c r="D58" s="10">
        <f t="shared" si="27"/>
        <v>16</v>
      </c>
      <c r="E58" s="38" t="s">
        <v>143</v>
      </c>
      <c r="F58" s="38" t="s">
        <v>143</v>
      </c>
      <c r="G58" s="38" t="s">
        <v>143</v>
      </c>
      <c r="H58" s="38" t="s">
        <v>143</v>
      </c>
      <c r="I58" s="38" t="s">
        <v>143</v>
      </c>
      <c r="J58" s="38"/>
      <c r="K58" s="38"/>
      <c r="L58" s="38"/>
      <c r="M58" s="38" t="s">
        <v>142</v>
      </c>
      <c r="N58" s="38" t="s">
        <v>143</v>
      </c>
      <c r="O58" s="38"/>
      <c r="P58" s="38"/>
      <c r="Q58" s="38" t="s">
        <v>143</v>
      </c>
      <c r="R58" s="38" t="s">
        <v>143</v>
      </c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 t="s">
        <v>143</v>
      </c>
      <c r="AJ58" s="38"/>
      <c r="AK58" s="38" t="s">
        <v>143</v>
      </c>
      <c r="AL58" s="38" t="s">
        <v>143</v>
      </c>
      <c r="AM58" s="38"/>
      <c r="AN58" s="38"/>
      <c r="AO58" s="38"/>
      <c r="AP58" s="38" t="s">
        <v>142</v>
      </c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9"/>
      <c r="BK58" s="39"/>
      <c r="BL58" s="38"/>
      <c r="BM58" s="39" t="s">
        <v>142</v>
      </c>
      <c r="BN58" s="39"/>
      <c r="BO58" s="39"/>
      <c r="BP58" s="39"/>
      <c r="BQ58" s="39" t="s">
        <v>142</v>
      </c>
      <c r="BR58" s="39"/>
      <c r="BS58" s="39"/>
      <c r="BT58" s="40" t="s">
        <v>142</v>
      </c>
      <c r="BU58" s="20"/>
    </row>
    <row r="59" spans="1:73" s="8" customFormat="1" ht="18" hidden="1" customHeight="1" outlineLevel="1" x14ac:dyDescent="0.2">
      <c r="A59" s="12"/>
      <c r="B59" s="13">
        <v>10</v>
      </c>
      <c r="C59" s="9">
        <v>44365</v>
      </c>
      <c r="D59" s="10">
        <f t="shared" si="27"/>
        <v>19</v>
      </c>
      <c r="E59" s="38" t="s">
        <v>143</v>
      </c>
      <c r="F59" s="38" t="s">
        <v>143</v>
      </c>
      <c r="G59" s="38" t="s">
        <v>143</v>
      </c>
      <c r="H59" s="38" t="s">
        <v>143</v>
      </c>
      <c r="I59" s="38" t="s">
        <v>143</v>
      </c>
      <c r="J59" s="38"/>
      <c r="K59" s="38"/>
      <c r="L59" s="38"/>
      <c r="M59" s="38" t="s">
        <v>142</v>
      </c>
      <c r="N59" s="38" t="s">
        <v>143</v>
      </c>
      <c r="O59" s="38"/>
      <c r="P59" s="38"/>
      <c r="Q59" s="38" t="s">
        <v>144</v>
      </c>
      <c r="R59" s="38" t="s">
        <v>143</v>
      </c>
      <c r="S59" s="38"/>
      <c r="T59" s="38"/>
      <c r="U59" s="38" t="s">
        <v>143</v>
      </c>
      <c r="V59" s="38" t="s">
        <v>142</v>
      </c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 t="s">
        <v>143</v>
      </c>
      <c r="AJ59" s="38" t="s">
        <v>143</v>
      </c>
      <c r="AK59" s="38" t="s">
        <v>143</v>
      </c>
      <c r="AL59" s="38" t="s">
        <v>143</v>
      </c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9"/>
      <c r="BK59" s="39"/>
      <c r="BL59" s="38"/>
      <c r="BM59" s="39" t="s">
        <v>142</v>
      </c>
      <c r="BN59" s="39"/>
      <c r="BO59" s="39"/>
      <c r="BP59" s="39"/>
      <c r="BQ59" s="39" t="s">
        <v>142</v>
      </c>
      <c r="BR59" s="39"/>
      <c r="BS59" s="39" t="s">
        <v>142</v>
      </c>
      <c r="BT59" s="40" t="s">
        <v>142</v>
      </c>
      <c r="BU59" s="20"/>
    </row>
    <row r="60" spans="1:73" s="8" customFormat="1" ht="18" hidden="1" customHeight="1" outlineLevel="1" x14ac:dyDescent="0.2">
      <c r="A60" s="12"/>
      <c r="B60" s="13">
        <v>11</v>
      </c>
      <c r="C60" s="9">
        <v>44368</v>
      </c>
      <c r="D60" s="10">
        <f t="shared" si="27"/>
        <v>13</v>
      </c>
      <c r="E60" s="38" t="s">
        <v>143</v>
      </c>
      <c r="F60" s="38" t="s">
        <v>143</v>
      </c>
      <c r="G60" s="38" t="s">
        <v>143</v>
      </c>
      <c r="H60" s="38" t="s">
        <v>143</v>
      </c>
      <c r="I60" s="38" t="s">
        <v>143</v>
      </c>
      <c r="J60" s="38"/>
      <c r="K60" s="38"/>
      <c r="L60" s="38"/>
      <c r="M60" s="38"/>
      <c r="N60" s="38" t="s">
        <v>143</v>
      </c>
      <c r="O60" s="38"/>
      <c r="P60" s="38"/>
      <c r="Q60" s="38"/>
      <c r="R60" s="38" t="s">
        <v>143</v>
      </c>
      <c r="S60" s="38"/>
      <c r="T60" s="38"/>
      <c r="U60" s="38" t="s">
        <v>143</v>
      </c>
      <c r="V60" s="38" t="s">
        <v>142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 t="s">
        <v>143</v>
      </c>
      <c r="AK60" s="38" t="s">
        <v>143</v>
      </c>
      <c r="AL60" s="38" t="s">
        <v>143</v>
      </c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9"/>
      <c r="BK60" s="39"/>
      <c r="BL60" s="38"/>
      <c r="BM60" s="39"/>
      <c r="BN60" s="39"/>
      <c r="BO60" s="39"/>
      <c r="BP60" s="39"/>
      <c r="BQ60" s="39"/>
      <c r="BR60" s="39"/>
      <c r="BS60" s="39"/>
      <c r="BT60" s="40" t="s">
        <v>142</v>
      </c>
      <c r="BU60" s="20"/>
    </row>
    <row r="61" spans="1:73" s="8" customFormat="1" ht="18" hidden="1" customHeight="1" outlineLevel="1" x14ac:dyDescent="0.2">
      <c r="A61" s="12"/>
      <c r="B61" s="13">
        <v>12</v>
      </c>
      <c r="C61" s="9">
        <v>44369</v>
      </c>
      <c r="D61" s="10">
        <f t="shared" si="27"/>
        <v>16</v>
      </c>
      <c r="E61" s="38" t="s">
        <v>143</v>
      </c>
      <c r="F61" s="38" t="s">
        <v>143</v>
      </c>
      <c r="G61" s="38" t="s">
        <v>143</v>
      </c>
      <c r="H61" s="38" t="s">
        <v>143</v>
      </c>
      <c r="I61" s="38" t="s">
        <v>143</v>
      </c>
      <c r="J61" s="38"/>
      <c r="K61" s="38"/>
      <c r="L61" s="38"/>
      <c r="M61" s="38" t="s">
        <v>142</v>
      </c>
      <c r="N61" s="38" t="s">
        <v>143</v>
      </c>
      <c r="O61" s="38"/>
      <c r="P61" s="38"/>
      <c r="Q61" s="38"/>
      <c r="R61" s="38" t="s">
        <v>143</v>
      </c>
      <c r="S61" s="38"/>
      <c r="T61" s="38"/>
      <c r="U61" s="38" t="s">
        <v>143</v>
      </c>
      <c r="V61" s="38" t="s">
        <v>143</v>
      </c>
      <c r="W61" s="38" t="s">
        <v>143</v>
      </c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 t="s">
        <v>143</v>
      </c>
      <c r="AJ61" s="38" t="s">
        <v>143</v>
      </c>
      <c r="AK61" s="38" t="s">
        <v>143</v>
      </c>
      <c r="AL61" s="38" t="s">
        <v>143</v>
      </c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9"/>
      <c r="BK61" s="39"/>
      <c r="BL61" s="38"/>
      <c r="BM61" s="39"/>
      <c r="BN61" s="39"/>
      <c r="BO61" s="39"/>
      <c r="BP61" s="39"/>
      <c r="BQ61" s="39"/>
      <c r="BR61" s="39"/>
      <c r="BS61" s="39"/>
      <c r="BT61" s="40" t="s">
        <v>142</v>
      </c>
      <c r="BU61" s="20"/>
    </row>
    <row r="62" spans="1:73" s="8" customFormat="1" ht="18" hidden="1" customHeight="1" outlineLevel="1" x14ac:dyDescent="0.2">
      <c r="A62" s="12"/>
      <c r="B62" s="13">
        <v>13</v>
      </c>
      <c r="C62" s="9">
        <v>44370</v>
      </c>
      <c r="D62" s="10">
        <f t="shared" si="27"/>
        <v>16</v>
      </c>
      <c r="E62" s="38" t="s">
        <v>143</v>
      </c>
      <c r="F62" s="38" t="s">
        <v>143</v>
      </c>
      <c r="G62" s="38"/>
      <c r="H62" s="38" t="s">
        <v>143</v>
      </c>
      <c r="I62" s="38" t="s">
        <v>143</v>
      </c>
      <c r="J62" s="38"/>
      <c r="K62" s="38"/>
      <c r="L62" s="38"/>
      <c r="M62" s="38" t="s">
        <v>143</v>
      </c>
      <c r="N62" s="38" t="s">
        <v>143</v>
      </c>
      <c r="O62" s="38"/>
      <c r="P62" s="38"/>
      <c r="Q62" s="38"/>
      <c r="R62" s="38" t="s">
        <v>143</v>
      </c>
      <c r="S62" s="38"/>
      <c r="T62" s="38"/>
      <c r="U62" s="38" t="s">
        <v>143</v>
      </c>
      <c r="V62" s="38"/>
      <c r="W62" s="38" t="s">
        <v>142</v>
      </c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 t="s">
        <v>143</v>
      </c>
      <c r="AJ62" s="38" t="s">
        <v>143</v>
      </c>
      <c r="AK62" s="38" t="s">
        <v>143</v>
      </c>
      <c r="AL62" s="38" t="s">
        <v>143</v>
      </c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9"/>
      <c r="BK62" s="39"/>
      <c r="BL62" s="38"/>
      <c r="BM62" s="39"/>
      <c r="BN62" s="39"/>
      <c r="BO62" s="39"/>
      <c r="BP62" s="39"/>
      <c r="BQ62" s="39" t="s">
        <v>142</v>
      </c>
      <c r="BR62" s="39"/>
      <c r="BS62" s="39" t="s">
        <v>142</v>
      </c>
      <c r="BT62" s="40" t="s">
        <v>142</v>
      </c>
      <c r="BU62" s="20"/>
    </row>
    <row r="63" spans="1:73" s="8" customFormat="1" ht="18" hidden="1" customHeight="1" outlineLevel="1" x14ac:dyDescent="0.2">
      <c r="A63" s="12"/>
      <c r="B63" s="13">
        <v>14</v>
      </c>
      <c r="C63" s="9">
        <v>44371</v>
      </c>
      <c r="D63" s="10">
        <f t="shared" si="27"/>
        <v>16</v>
      </c>
      <c r="E63" s="38" t="s">
        <v>143</v>
      </c>
      <c r="F63" s="38" t="s">
        <v>143</v>
      </c>
      <c r="G63" s="38" t="s">
        <v>143</v>
      </c>
      <c r="H63" s="38" t="s">
        <v>143</v>
      </c>
      <c r="I63" s="38" t="s">
        <v>143</v>
      </c>
      <c r="J63" s="38"/>
      <c r="K63" s="38"/>
      <c r="L63" s="38"/>
      <c r="M63" s="38" t="s">
        <v>142</v>
      </c>
      <c r="N63" s="38" t="s">
        <v>143</v>
      </c>
      <c r="O63" s="38"/>
      <c r="P63" s="38"/>
      <c r="Q63" s="38"/>
      <c r="R63" s="38" t="s">
        <v>143</v>
      </c>
      <c r="S63" s="38"/>
      <c r="T63" s="38"/>
      <c r="U63" s="38" t="s">
        <v>143</v>
      </c>
      <c r="V63" s="38" t="s">
        <v>143</v>
      </c>
      <c r="W63" s="38" t="s">
        <v>143</v>
      </c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 t="s">
        <v>143</v>
      </c>
      <c r="AJ63" s="38" t="s">
        <v>143</v>
      </c>
      <c r="AK63" s="38" t="s">
        <v>143</v>
      </c>
      <c r="AL63" s="38" t="s">
        <v>143</v>
      </c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9"/>
      <c r="BK63" s="39"/>
      <c r="BL63" s="38"/>
      <c r="BM63" s="39"/>
      <c r="BN63" s="39"/>
      <c r="BO63" s="39"/>
      <c r="BP63" s="39"/>
      <c r="BQ63" s="39"/>
      <c r="BR63" s="39"/>
      <c r="BS63" s="39"/>
      <c r="BT63" s="40" t="s">
        <v>142</v>
      </c>
      <c r="BU63" s="20"/>
    </row>
    <row r="64" spans="1:73" s="8" customFormat="1" ht="18" hidden="1" customHeight="1" outlineLevel="1" x14ac:dyDescent="0.2">
      <c r="A64" s="12"/>
      <c r="B64" s="13">
        <v>15</v>
      </c>
      <c r="C64" s="9">
        <v>44372</v>
      </c>
      <c r="D64" s="10">
        <f t="shared" si="27"/>
        <v>16</v>
      </c>
      <c r="E64" s="38" t="s">
        <v>143</v>
      </c>
      <c r="F64" s="38" t="s">
        <v>143</v>
      </c>
      <c r="G64" s="38" t="s">
        <v>143</v>
      </c>
      <c r="H64" s="38" t="s">
        <v>143</v>
      </c>
      <c r="I64" s="38" t="s">
        <v>143</v>
      </c>
      <c r="J64" s="38"/>
      <c r="K64" s="38"/>
      <c r="L64" s="38"/>
      <c r="M64" s="38" t="s">
        <v>142</v>
      </c>
      <c r="N64" s="38" t="s">
        <v>143</v>
      </c>
      <c r="O64" s="38"/>
      <c r="P64" s="38"/>
      <c r="Q64" s="38"/>
      <c r="R64" s="38" t="s">
        <v>143</v>
      </c>
      <c r="S64" s="38"/>
      <c r="T64" s="38"/>
      <c r="U64" s="38" t="s">
        <v>149</v>
      </c>
      <c r="V64" s="38" t="s">
        <v>143</v>
      </c>
      <c r="W64" s="38" t="s">
        <v>143</v>
      </c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 t="s">
        <v>143</v>
      </c>
      <c r="AJ64" s="38" t="s">
        <v>149</v>
      </c>
      <c r="AK64" s="38" t="s">
        <v>143</v>
      </c>
      <c r="AL64" s="38" t="s">
        <v>143</v>
      </c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9"/>
      <c r="BK64" s="39"/>
      <c r="BL64" s="38"/>
      <c r="BM64" s="39"/>
      <c r="BN64" s="39"/>
      <c r="BO64" s="39"/>
      <c r="BP64" s="39"/>
      <c r="BQ64" s="39"/>
      <c r="BR64" s="39"/>
      <c r="BS64" s="39"/>
      <c r="BT64" s="40" t="s">
        <v>142</v>
      </c>
      <c r="BU64" s="20"/>
    </row>
    <row r="65" spans="1:73" s="8" customFormat="1" ht="18" hidden="1" customHeight="1" outlineLevel="1" x14ac:dyDescent="0.2">
      <c r="A65" s="12"/>
      <c r="B65" s="13">
        <v>16</v>
      </c>
      <c r="C65" s="9">
        <v>44375</v>
      </c>
      <c r="D65" s="10">
        <f t="shared" si="27"/>
        <v>14</v>
      </c>
      <c r="E65" s="38" t="s">
        <v>143</v>
      </c>
      <c r="F65" s="38" t="s">
        <v>143</v>
      </c>
      <c r="G65" s="38" t="s">
        <v>143</v>
      </c>
      <c r="H65" s="38"/>
      <c r="I65" s="38" t="s">
        <v>143</v>
      </c>
      <c r="J65" s="38"/>
      <c r="K65" s="38"/>
      <c r="L65" s="38"/>
      <c r="M65" s="38"/>
      <c r="N65" s="38" t="s">
        <v>143</v>
      </c>
      <c r="O65" s="38"/>
      <c r="P65" s="38"/>
      <c r="Q65" s="38"/>
      <c r="R65" s="38" t="s">
        <v>143</v>
      </c>
      <c r="S65" s="38"/>
      <c r="T65" s="38"/>
      <c r="U65" s="38" t="s">
        <v>144</v>
      </c>
      <c r="V65" s="38"/>
      <c r="W65" s="38" t="s">
        <v>143</v>
      </c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 t="s">
        <v>144</v>
      </c>
      <c r="AK65" s="38" t="s">
        <v>143</v>
      </c>
      <c r="AL65" s="38" t="s">
        <v>143</v>
      </c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9"/>
      <c r="BK65" s="39"/>
      <c r="BL65" s="38"/>
      <c r="BM65" s="39"/>
      <c r="BN65" s="39"/>
      <c r="BO65" s="39"/>
      <c r="BP65" s="39"/>
      <c r="BQ65" s="39" t="s">
        <v>142</v>
      </c>
      <c r="BR65" s="39"/>
      <c r="BS65" s="39" t="s">
        <v>142</v>
      </c>
      <c r="BT65" s="40" t="s">
        <v>142</v>
      </c>
      <c r="BU65" s="20"/>
    </row>
    <row r="66" spans="1:73" s="8" customFormat="1" ht="18" hidden="1" customHeight="1" outlineLevel="1" x14ac:dyDescent="0.2">
      <c r="A66" s="12"/>
      <c r="B66" s="13">
        <v>17</v>
      </c>
      <c r="C66" s="9">
        <v>44376</v>
      </c>
      <c r="D66" s="10">
        <f t="shared" si="27"/>
        <v>17</v>
      </c>
      <c r="E66" s="38" t="s">
        <v>143</v>
      </c>
      <c r="F66" s="38" t="s">
        <v>143</v>
      </c>
      <c r="G66" s="38" t="s">
        <v>143</v>
      </c>
      <c r="H66" s="38" t="s">
        <v>143</v>
      </c>
      <c r="I66" s="38" t="s">
        <v>143</v>
      </c>
      <c r="J66" s="38"/>
      <c r="K66" s="38"/>
      <c r="L66" s="38"/>
      <c r="M66" s="38" t="s">
        <v>142</v>
      </c>
      <c r="N66" s="38" t="s">
        <v>143</v>
      </c>
      <c r="O66" s="38"/>
      <c r="P66" s="38"/>
      <c r="Q66" s="38"/>
      <c r="R66" s="38" t="s">
        <v>143</v>
      </c>
      <c r="S66" s="38"/>
      <c r="T66" s="38"/>
      <c r="U66" s="38" t="s">
        <v>143</v>
      </c>
      <c r="V66" s="38"/>
      <c r="W66" s="38" t="s">
        <v>142</v>
      </c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 t="s">
        <v>143</v>
      </c>
      <c r="AJ66" s="38" t="s">
        <v>143</v>
      </c>
      <c r="AK66" s="38" t="s">
        <v>143</v>
      </c>
      <c r="AL66" s="38" t="s">
        <v>143</v>
      </c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9"/>
      <c r="BK66" s="39"/>
      <c r="BL66" s="38"/>
      <c r="BM66" s="39"/>
      <c r="BN66" s="39"/>
      <c r="BO66" s="39"/>
      <c r="BP66" s="39"/>
      <c r="BQ66" s="39" t="s">
        <v>142</v>
      </c>
      <c r="BR66" s="39"/>
      <c r="BS66" s="39" t="s">
        <v>142</v>
      </c>
      <c r="BT66" s="40" t="s">
        <v>142</v>
      </c>
      <c r="BU66" s="20"/>
    </row>
    <row r="67" spans="1:73" s="8" customFormat="1" ht="18" hidden="1" customHeight="1" outlineLevel="1" thickBot="1" x14ac:dyDescent="0.25">
      <c r="A67" s="12"/>
      <c r="B67" s="13">
        <v>18</v>
      </c>
      <c r="C67" s="9">
        <v>44377</v>
      </c>
      <c r="D67" s="10">
        <f t="shared" si="27"/>
        <v>13</v>
      </c>
      <c r="E67" s="38" t="s">
        <v>143</v>
      </c>
      <c r="F67" s="38" t="s">
        <v>143</v>
      </c>
      <c r="G67" s="38" t="s">
        <v>143</v>
      </c>
      <c r="H67" s="38" t="s">
        <v>143</v>
      </c>
      <c r="I67" s="38" t="s">
        <v>143</v>
      </c>
      <c r="J67" s="38"/>
      <c r="K67" s="38"/>
      <c r="L67" s="38"/>
      <c r="M67" s="38" t="s">
        <v>142</v>
      </c>
      <c r="N67" s="38" t="s">
        <v>143</v>
      </c>
      <c r="O67" s="38"/>
      <c r="P67" s="38"/>
      <c r="Q67" s="38"/>
      <c r="R67" s="38" t="s">
        <v>143</v>
      </c>
      <c r="S67" s="38"/>
      <c r="T67" s="38"/>
      <c r="U67" s="38" t="s">
        <v>144</v>
      </c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 t="s">
        <v>144</v>
      </c>
      <c r="AK67" s="38" t="s">
        <v>143</v>
      </c>
      <c r="AL67" s="38" t="s">
        <v>143</v>
      </c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9"/>
      <c r="BK67" s="39"/>
      <c r="BL67" s="38"/>
      <c r="BM67" s="39"/>
      <c r="BN67" s="39"/>
      <c r="BO67" s="39"/>
      <c r="BP67" s="39"/>
      <c r="BQ67" s="39"/>
      <c r="BR67" s="39"/>
      <c r="BS67" s="39"/>
      <c r="BT67" s="40" t="s">
        <v>142</v>
      </c>
      <c r="BU67" s="20"/>
    </row>
    <row r="68" spans="1:73" s="12" customFormat="1" ht="18" customHeight="1" collapsed="1" thickBot="1" x14ac:dyDescent="0.25">
      <c r="A68" s="14" t="s">
        <v>121</v>
      </c>
      <c r="B68" s="167" t="s">
        <v>122</v>
      </c>
      <c r="C68" s="168"/>
      <c r="D68" s="11">
        <f>SUM(D69:D85)</f>
        <v>202</v>
      </c>
      <c r="E68" s="41">
        <f t="shared" ref="E68:AK68" si="28">COUNTIF(E69:E85,"〇") + COUNTIF(E69:E85,"◎") *1.25+COUNTIF(E69:E85,"☆")*0.75+ COUNTIF(E69:E85,"△")*0.5</f>
        <v>20</v>
      </c>
      <c r="F68" s="41">
        <f t="shared" si="28"/>
        <v>20.75</v>
      </c>
      <c r="G68" s="41">
        <f t="shared" si="28"/>
        <v>20</v>
      </c>
      <c r="H68" s="41">
        <f t="shared" si="28"/>
        <v>11.25</v>
      </c>
      <c r="I68" s="41">
        <f t="shared" si="28"/>
        <v>21.25</v>
      </c>
      <c r="J68" s="41">
        <f t="shared" si="28"/>
        <v>0</v>
      </c>
      <c r="K68" s="41">
        <f t="shared" si="28"/>
        <v>0</v>
      </c>
      <c r="L68" s="41">
        <f t="shared" si="28"/>
        <v>1.25</v>
      </c>
      <c r="M68" s="41">
        <f t="shared" si="28"/>
        <v>2.5</v>
      </c>
      <c r="N68" s="41">
        <f t="shared" si="28"/>
        <v>21.25</v>
      </c>
      <c r="O68" s="41">
        <f t="shared" si="28"/>
        <v>0</v>
      </c>
      <c r="P68" s="41">
        <f t="shared" si="28"/>
        <v>0</v>
      </c>
      <c r="Q68" s="41">
        <f t="shared" si="28"/>
        <v>0</v>
      </c>
      <c r="R68" s="41">
        <f t="shared" si="28"/>
        <v>21.25</v>
      </c>
      <c r="S68" s="41">
        <f t="shared" si="28"/>
        <v>0</v>
      </c>
      <c r="T68" s="41">
        <f t="shared" si="28"/>
        <v>1.25</v>
      </c>
      <c r="U68" s="41">
        <f t="shared" si="28"/>
        <v>6.25</v>
      </c>
      <c r="V68" s="41">
        <f t="shared" si="28"/>
        <v>5.25</v>
      </c>
      <c r="W68" s="41">
        <f t="shared" si="28"/>
        <v>1.75</v>
      </c>
      <c r="X68" s="41">
        <f t="shared" si="28"/>
        <v>0</v>
      </c>
      <c r="Y68" s="41">
        <f t="shared" si="28"/>
        <v>0</v>
      </c>
      <c r="Z68" s="41">
        <f t="shared" si="28"/>
        <v>0</v>
      </c>
      <c r="AA68" s="41">
        <f t="shared" si="28"/>
        <v>0</v>
      </c>
      <c r="AB68" s="41">
        <f t="shared" si="28"/>
        <v>0</v>
      </c>
      <c r="AC68" s="41">
        <f t="shared" si="28"/>
        <v>0</v>
      </c>
      <c r="AD68" s="41">
        <f t="shared" si="28"/>
        <v>5</v>
      </c>
      <c r="AE68" s="41">
        <f t="shared" si="28"/>
        <v>0</v>
      </c>
      <c r="AF68" s="41">
        <f t="shared" si="28"/>
        <v>0</v>
      </c>
      <c r="AG68" s="41">
        <f t="shared" si="28"/>
        <v>0</v>
      </c>
      <c r="AH68" s="41">
        <f t="shared" si="28"/>
        <v>0</v>
      </c>
      <c r="AI68" s="41">
        <f t="shared" si="28"/>
        <v>0</v>
      </c>
      <c r="AJ68" s="41">
        <f t="shared" si="28"/>
        <v>4</v>
      </c>
      <c r="AK68" s="41">
        <f t="shared" si="28"/>
        <v>21.25</v>
      </c>
      <c r="AL68" s="41">
        <f t="shared" ref="AL68:BT68" si="29">COUNTIF(AL69:AL85,"〇") + COUNTIF(AL69:AL85,"◎") *1.25+COUNTIF(AL69:AL85,"☆")*0.75+ COUNTIF(AL69:AL85,"△")*0.5</f>
        <v>21.25</v>
      </c>
      <c r="AM68" s="41">
        <f t="shared" ref="AM68" si="30">COUNTIF(AM69:AM85,"〇") + COUNTIF(AM69:AM85,"◎") *1.25+COUNTIF(AM69:AM85,"☆")*0.75+ COUNTIF(AM69:AM85,"△")*0.5</f>
        <v>4.75</v>
      </c>
      <c r="AN68" s="41">
        <f t="shared" si="29"/>
        <v>4.5</v>
      </c>
      <c r="AO68" s="41">
        <f t="shared" si="29"/>
        <v>0</v>
      </c>
      <c r="AP68" s="41">
        <f t="shared" si="29"/>
        <v>0</v>
      </c>
      <c r="AQ68" s="41">
        <f t="shared" si="29"/>
        <v>0</v>
      </c>
      <c r="AR68" s="41">
        <f t="shared" si="29"/>
        <v>0</v>
      </c>
      <c r="AS68" s="41">
        <f t="shared" si="29"/>
        <v>0</v>
      </c>
      <c r="AT68" s="41">
        <f t="shared" si="29"/>
        <v>0</v>
      </c>
      <c r="AU68" s="41">
        <f t="shared" si="29"/>
        <v>0</v>
      </c>
      <c r="AV68" s="41">
        <f t="shared" si="29"/>
        <v>0</v>
      </c>
      <c r="AW68" s="41">
        <f t="shared" si="29"/>
        <v>0</v>
      </c>
      <c r="AX68" s="41">
        <f t="shared" si="29"/>
        <v>0</v>
      </c>
      <c r="AY68" s="41">
        <f t="shared" si="29"/>
        <v>0</v>
      </c>
      <c r="AZ68" s="41">
        <f t="shared" si="29"/>
        <v>0</v>
      </c>
      <c r="BA68" s="41">
        <f t="shared" si="29"/>
        <v>0</v>
      </c>
      <c r="BB68" s="41">
        <f t="shared" si="29"/>
        <v>0</v>
      </c>
      <c r="BC68" s="41">
        <f t="shared" si="29"/>
        <v>0</v>
      </c>
      <c r="BD68" s="41">
        <f t="shared" ref="BD68:BE68" si="31">COUNTIF(BD69:BD85,"〇") + COUNTIF(BD69:BD85,"◎") *1.25+COUNTIF(BD69:BD85,"☆")*0.75+ COUNTIF(BD69:BD85,"△")*0.5</f>
        <v>0</v>
      </c>
      <c r="BE68" s="41">
        <f t="shared" si="31"/>
        <v>0</v>
      </c>
      <c r="BF68" s="41">
        <f t="shared" si="29"/>
        <v>0</v>
      </c>
      <c r="BG68" s="41">
        <f t="shared" si="29"/>
        <v>0</v>
      </c>
      <c r="BH68" s="41">
        <f t="shared" si="29"/>
        <v>0</v>
      </c>
      <c r="BI68" s="41">
        <f t="shared" si="29"/>
        <v>0</v>
      </c>
      <c r="BJ68" s="41">
        <f t="shared" si="29"/>
        <v>0</v>
      </c>
      <c r="BK68" s="41">
        <f t="shared" si="29"/>
        <v>0</v>
      </c>
      <c r="BL68" s="41">
        <f t="shared" si="29"/>
        <v>0</v>
      </c>
      <c r="BM68" s="41">
        <f t="shared" si="29"/>
        <v>2</v>
      </c>
      <c r="BN68" s="41">
        <f t="shared" si="29"/>
        <v>0</v>
      </c>
      <c r="BO68" s="41">
        <f t="shared" si="29"/>
        <v>0</v>
      </c>
      <c r="BP68" s="41">
        <f t="shared" si="29"/>
        <v>0</v>
      </c>
      <c r="BQ68" s="41">
        <f t="shared" si="29"/>
        <v>0</v>
      </c>
      <c r="BR68" s="41">
        <f t="shared" si="29"/>
        <v>0</v>
      </c>
      <c r="BS68" s="41">
        <f t="shared" si="29"/>
        <v>4</v>
      </c>
      <c r="BT68" s="42">
        <f t="shared" si="29"/>
        <v>17</v>
      </c>
    </row>
    <row r="69" spans="1:73" s="8" customFormat="1" ht="18" hidden="1" customHeight="1" outlineLevel="1" x14ac:dyDescent="0.2">
      <c r="A69" s="12"/>
      <c r="B69" s="13">
        <v>1</v>
      </c>
      <c r="C69" s="9">
        <v>44378</v>
      </c>
      <c r="D69" s="10">
        <f t="shared" ref="D69:D85" si="32">COUNTA(E69:BT69)</f>
        <v>13</v>
      </c>
      <c r="E69" s="38"/>
      <c r="F69" s="38" t="s">
        <v>143</v>
      </c>
      <c r="G69" s="38" t="s">
        <v>143</v>
      </c>
      <c r="H69" s="38" t="s">
        <v>143</v>
      </c>
      <c r="I69" s="38" t="s">
        <v>143</v>
      </c>
      <c r="J69" s="38"/>
      <c r="K69" s="38"/>
      <c r="L69" s="38"/>
      <c r="M69" s="38"/>
      <c r="N69" s="38" t="s">
        <v>143</v>
      </c>
      <c r="O69" s="38"/>
      <c r="P69" s="38"/>
      <c r="Q69" s="38"/>
      <c r="R69" s="38" t="s">
        <v>143</v>
      </c>
      <c r="S69" s="38"/>
      <c r="T69" s="38" t="s">
        <v>143</v>
      </c>
      <c r="U69" s="38" t="s">
        <v>142</v>
      </c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 t="s">
        <v>143</v>
      </c>
      <c r="AL69" s="38" t="s">
        <v>143</v>
      </c>
      <c r="AM69" s="38"/>
      <c r="AN69" s="38" t="s">
        <v>143</v>
      </c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9"/>
      <c r="BK69" s="39"/>
      <c r="BL69" s="38"/>
      <c r="BM69" s="39"/>
      <c r="BN69" s="39"/>
      <c r="BO69" s="39"/>
      <c r="BP69" s="39"/>
      <c r="BQ69" s="39"/>
      <c r="BR69" s="39"/>
      <c r="BS69" s="39" t="s">
        <v>142</v>
      </c>
      <c r="BT69" s="40" t="s">
        <v>142</v>
      </c>
      <c r="BU69" s="20"/>
    </row>
    <row r="70" spans="1:73" s="8" customFormat="1" ht="18" hidden="1" customHeight="1" outlineLevel="1" x14ac:dyDescent="0.2">
      <c r="A70" s="12"/>
      <c r="B70" s="13">
        <v>2</v>
      </c>
      <c r="C70" s="9">
        <v>44382</v>
      </c>
      <c r="D70" s="10">
        <f t="shared" si="32"/>
        <v>12</v>
      </c>
      <c r="E70" s="38" t="s">
        <v>143</v>
      </c>
      <c r="F70" s="38" t="s">
        <v>143</v>
      </c>
      <c r="G70" s="38" t="s">
        <v>143</v>
      </c>
      <c r="H70" s="38"/>
      <c r="I70" s="38" t="s">
        <v>143</v>
      </c>
      <c r="J70" s="38"/>
      <c r="K70" s="38"/>
      <c r="L70" s="38"/>
      <c r="M70" s="38"/>
      <c r="N70" s="38" t="s">
        <v>143</v>
      </c>
      <c r="O70" s="38"/>
      <c r="P70" s="38"/>
      <c r="Q70" s="38"/>
      <c r="R70" s="38" t="s">
        <v>143</v>
      </c>
      <c r="S70" s="38"/>
      <c r="T70" s="38"/>
      <c r="U70" s="38"/>
      <c r="V70" s="38"/>
      <c r="W70" s="38" t="s">
        <v>142</v>
      </c>
      <c r="X70" s="38"/>
      <c r="Y70" s="38"/>
      <c r="Z70" s="38"/>
      <c r="AA70" s="38"/>
      <c r="AB70" s="38"/>
      <c r="AC70" s="38"/>
      <c r="AD70" s="38" t="s">
        <v>143</v>
      </c>
      <c r="AE70" s="38"/>
      <c r="AF70" s="38"/>
      <c r="AG70" s="38"/>
      <c r="AH70" s="38"/>
      <c r="AI70" s="38"/>
      <c r="AJ70" s="38"/>
      <c r="AK70" s="38" t="s">
        <v>143</v>
      </c>
      <c r="AL70" s="38" t="s">
        <v>143</v>
      </c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9"/>
      <c r="BK70" s="39"/>
      <c r="BL70" s="38"/>
      <c r="BM70" s="39"/>
      <c r="BN70" s="39"/>
      <c r="BO70" s="39"/>
      <c r="BP70" s="39"/>
      <c r="BQ70" s="39"/>
      <c r="BR70" s="39"/>
      <c r="BS70" s="39" t="s">
        <v>142</v>
      </c>
      <c r="BT70" s="40" t="s">
        <v>142</v>
      </c>
      <c r="BU70" s="20"/>
    </row>
    <row r="71" spans="1:73" s="8" customFormat="1" ht="18" hidden="1" customHeight="1" outlineLevel="1" x14ac:dyDescent="0.2">
      <c r="A71" s="12"/>
      <c r="B71" s="13">
        <v>3</v>
      </c>
      <c r="C71" s="9">
        <v>44383</v>
      </c>
      <c r="D71" s="10">
        <f t="shared" si="32"/>
        <v>14</v>
      </c>
      <c r="E71" s="38" t="s">
        <v>143</v>
      </c>
      <c r="F71" s="38" t="s">
        <v>143</v>
      </c>
      <c r="G71" s="38" t="s">
        <v>143</v>
      </c>
      <c r="H71" s="38" t="s">
        <v>143</v>
      </c>
      <c r="I71" s="38" t="s">
        <v>143</v>
      </c>
      <c r="J71" s="38"/>
      <c r="K71" s="38"/>
      <c r="L71" s="38"/>
      <c r="M71" s="38" t="s">
        <v>144</v>
      </c>
      <c r="N71" s="38" t="s">
        <v>143</v>
      </c>
      <c r="O71" s="38"/>
      <c r="P71" s="38"/>
      <c r="Q71" s="38"/>
      <c r="R71" s="38" t="s">
        <v>143</v>
      </c>
      <c r="S71" s="38"/>
      <c r="T71" s="38"/>
      <c r="U71" s="38" t="s">
        <v>143</v>
      </c>
      <c r="V71" s="38"/>
      <c r="W71" s="38"/>
      <c r="X71" s="38"/>
      <c r="Y71" s="38"/>
      <c r="Z71" s="38"/>
      <c r="AA71" s="38"/>
      <c r="AB71" s="38"/>
      <c r="AC71" s="38"/>
      <c r="AD71" s="38" t="s">
        <v>143</v>
      </c>
      <c r="AE71" s="38"/>
      <c r="AF71" s="38"/>
      <c r="AG71" s="38"/>
      <c r="AH71" s="38"/>
      <c r="AI71" s="38"/>
      <c r="AJ71" s="38"/>
      <c r="AK71" s="38" t="s">
        <v>143</v>
      </c>
      <c r="AL71" s="38" t="s">
        <v>143</v>
      </c>
      <c r="AM71" s="38"/>
      <c r="AN71" s="38" t="s">
        <v>143</v>
      </c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9"/>
      <c r="BK71" s="39"/>
      <c r="BL71" s="38"/>
      <c r="BM71" s="39"/>
      <c r="BN71" s="39"/>
      <c r="BO71" s="39"/>
      <c r="BP71" s="39"/>
      <c r="BQ71" s="39"/>
      <c r="BR71" s="39"/>
      <c r="BS71" s="39"/>
      <c r="BT71" s="40" t="s">
        <v>142</v>
      </c>
      <c r="BU71" s="20"/>
    </row>
    <row r="72" spans="1:73" s="8" customFormat="1" ht="18" hidden="1" customHeight="1" outlineLevel="1" x14ac:dyDescent="0.2">
      <c r="A72" s="12"/>
      <c r="B72" s="13">
        <v>4</v>
      </c>
      <c r="C72" s="9">
        <v>44384</v>
      </c>
      <c r="D72" s="10">
        <f t="shared" si="32"/>
        <v>12</v>
      </c>
      <c r="E72" s="38" t="s">
        <v>143</v>
      </c>
      <c r="F72" s="38" t="s">
        <v>143</v>
      </c>
      <c r="G72" s="38" t="s">
        <v>143</v>
      </c>
      <c r="H72" s="38" t="s">
        <v>143</v>
      </c>
      <c r="I72" s="38" t="s">
        <v>143</v>
      </c>
      <c r="J72" s="38"/>
      <c r="K72" s="38"/>
      <c r="L72" s="38"/>
      <c r="M72" s="38"/>
      <c r="N72" s="38" t="s">
        <v>143</v>
      </c>
      <c r="O72" s="38"/>
      <c r="P72" s="38"/>
      <c r="Q72" s="38"/>
      <c r="R72" s="38" t="s">
        <v>143</v>
      </c>
      <c r="S72" s="38"/>
      <c r="T72" s="38"/>
      <c r="U72" s="38"/>
      <c r="V72" s="38" t="s">
        <v>142</v>
      </c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 t="s">
        <v>143</v>
      </c>
      <c r="AL72" s="38" t="s">
        <v>143</v>
      </c>
      <c r="AM72" s="38"/>
      <c r="AN72" s="38" t="s">
        <v>142</v>
      </c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9"/>
      <c r="BK72" s="39"/>
      <c r="BL72" s="38"/>
      <c r="BM72" s="39"/>
      <c r="BN72" s="39"/>
      <c r="BO72" s="39"/>
      <c r="BP72" s="39"/>
      <c r="BQ72" s="39"/>
      <c r="BR72" s="39"/>
      <c r="BS72" s="39"/>
      <c r="BT72" s="40" t="s">
        <v>142</v>
      </c>
      <c r="BU72" s="20"/>
    </row>
    <row r="73" spans="1:73" s="8" customFormat="1" ht="18" hidden="1" customHeight="1" outlineLevel="1" x14ac:dyDescent="0.2">
      <c r="A73" s="12"/>
      <c r="B73" s="13">
        <v>5</v>
      </c>
      <c r="C73" s="9">
        <v>44386</v>
      </c>
      <c r="D73" s="10">
        <f t="shared" ref="D73" si="33">COUNTA(E73:BT73)</f>
        <v>9</v>
      </c>
      <c r="E73" s="38" t="s">
        <v>143</v>
      </c>
      <c r="F73" s="38" t="s">
        <v>143</v>
      </c>
      <c r="G73" s="38" t="s">
        <v>143</v>
      </c>
      <c r="H73" s="38"/>
      <c r="I73" s="38" t="s">
        <v>143</v>
      </c>
      <c r="J73" s="38"/>
      <c r="K73" s="38"/>
      <c r="L73" s="38"/>
      <c r="M73" s="38"/>
      <c r="N73" s="38" t="s">
        <v>143</v>
      </c>
      <c r="O73" s="38"/>
      <c r="P73" s="38"/>
      <c r="Q73" s="38"/>
      <c r="R73" s="38" t="s">
        <v>143</v>
      </c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 t="s">
        <v>143</v>
      </c>
      <c r="AL73" s="38" t="s">
        <v>143</v>
      </c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9"/>
      <c r="BK73" s="39"/>
      <c r="BL73" s="38"/>
      <c r="BM73" s="39"/>
      <c r="BN73" s="39"/>
      <c r="BO73" s="39"/>
      <c r="BP73" s="39"/>
      <c r="BQ73" s="39"/>
      <c r="BR73" s="39"/>
      <c r="BS73" s="39"/>
      <c r="BT73" s="40" t="s">
        <v>142</v>
      </c>
      <c r="BU73" s="20"/>
    </row>
    <row r="74" spans="1:73" s="8" customFormat="1" ht="18" hidden="1" customHeight="1" outlineLevel="1" x14ac:dyDescent="0.2">
      <c r="A74" s="12"/>
      <c r="B74" s="13">
        <v>6</v>
      </c>
      <c r="C74" s="9">
        <v>44389</v>
      </c>
      <c r="D74" s="10">
        <f t="shared" si="32"/>
        <v>10</v>
      </c>
      <c r="E74" s="38" t="s">
        <v>143</v>
      </c>
      <c r="F74" s="38" t="s">
        <v>143</v>
      </c>
      <c r="G74" s="38" t="s">
        <v>143</v>
      </c>
      <c r="H74" s="38"/>
      <c r="I74" s="38" t="s">
        <v>143</v>
      </c>
      <c r="J74" s="38"/>
      <c r="K74" s="38"/>
      <c r="L74" s="38"/>
      <c r="M74" s="38"/>
      <c r="N74" s="38" t="s">
        <v>143</v>
      </c>
      <c r="O74" s="38"/>
      <c r="P74" s="38"/>
      <c r="Q74" s="38"/>
      <c r="R74" s="38" t="s">
        <v>143</v>
      </c>
      <c r="S74" s="38"/>
      <c r="T74" s="38"/>
      <c r="U74" s="38"/>
      <c r="V74" s="38"/>
      <c r="W74" s="38" t="s">
        <v>149</v>
      </c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 t="s">
        <v>143</v>
      </c>
      <c r="AL74" s="38" t="s">
        <v>143</v>
      </c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9"/>
      <c r="BK74" s="39"/>
      <c r="BL74" s="38"/>
      <c r="BM74" s="39"/>
      <c r="BN74" s="39"/>
      <c r="BO74" s="39"/>
      <c r="BP74" s="39"/>
      <c r="BQ74" s="39"/>
      <c r="BR74" s="39"/>
      <c r="BS74" s="39"/>
      <c r="BT74" s="40" t="s">
        <v>142</v>
      </c>
      <c r="BU74" s="20"/>
    </row>
    <row r="75" spans="1:73" s="8" customFormat="1" ht="18" hidden="1" customHeight="1" outlineLevel="1" x14ac:dyDescent="0.2">
      <c r="A75" s="12"/>
      <c r="B75" s="13">
        <v>7</v>
      </c>
      <c r="C75" s="9">
        <v>44390</v>
      </c>
      <c r="D75" s="10">
        <f t="shared" si="32"/>
        <v>13</v>
      </c>
      <c r="E75" s="38" t="s">
        <v>143</v>
      </c>
      <c r="F75" s="38" t="s">
        <v>143</v>
      </c>
      <c r="G75" s="38" t="s">
        <v>143</v>
      </c>
      <c r="H75" s="38" t="s">
        <v>143</v>
      </c>
      <c r="I75" s="38" t="s">
        <v>143</v>
      </c>
      <c r="J75" s="38"/>
      <c r="K75" s="38"/>
      <c r="L75" s="38"/>
      <c r="M75" s="38" t="s">
        <v>142</v>
      </c>
      <c r="N75" s="38" t="s">
        <v>143</v>
      </c>
      <c r="O75" s="38"/>
      <c r="P75" s="38"/>
      <c r="Q75" s="38"/>
      <c r="R75" s="38" t="s">
        <v>143</v>
      </c>
      <c r="S75" s="38"/>
      <c r="T75" s="38"/>
      <c r="U75" s="38" t="s">
        <v>144</v>
      </c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 t="s">
        <v>144</v>
      </c>
      <c r="AK75" s="38" t="s">
        <v>143</v>
      </c>
      <c r="AL75" s="38" t="s">
        <v>143</v>
      </c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9"/>
      <c r="BK75" s="39"/>
      <c r="BL75" s="38"/>
      <c r="BM75" s="39"/>
      <c r="BN75" s="39"/>
      <c r="BO75" s="39"/>
      <c r="BP75" s="39"/>
      <c r="BQ75" s="39"/>
      <c r="BR75" s="39"/>
      <c r="BS75" s="39"/>
      <c r="BT75" s="40" t="s">
        <v>142</v>
      </c>
      <c r="BU75" s="20"/>
    </row>
    <row r="76" spans="1:73" s="8" customFormat="1" ht="18" hidden="1" customHeight="1" outlineLevel="1" x14ac:dyDescent="0.2">
      <c r="A76" s="12"/>
      <c r="B76" s="13">
        <v>8</v>
      </c>
      <c r="C76" s="9">
        <v>44391</v>
      </c>
      <c r="D76" s="10">
        <f t="shared" si="32"/>
        <v>10</v>
      </c>
      <c r="E76" s="38" t="s">
        <v>143</v>
      </c>
      <c r="F76" s="38" t="s">
        <v>143</v>
      </c>
      <c r="G76" s="38" t="s">
        <v>143</v>
      </c>
      <c r="H76" s="38"/>
      <c r="I76" s="38" t="s">
        <v>143</v>
      </c>
      <c r="J76" s="38"/>
      <c r="K76" s="38"/>
      <c r="L76" s="38"/>
      <c r="M76" s="38"/>
      <c r="N76" s="38" t="s">
        <v>143</v>
      </c>
      <c r="O76" s="38"/>
      <c r="P76" s="38"/>
      <c r="Q76" s="38"/>
      <c r="R76" s="38" t="s">
        <v>143</v>
      </c>
      <c r="S76" s="38"/>
      <c r="T76" s="38"/>
      <c r="U76" s="38"/>
      <c r="V76" s="38" t="s">
        <v>143</v>
      </c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 t="s">
        <v>143</v>
      </c>
      <c r="AL76" s="38" t="s">
        <v>143</v>
      </c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9"/>
      <c r="BK76" s="39"/>
      <c r="BL76" s="38"/>
      <c r="BM76" s="39"/>
      <c r="BN76" s="39"/>
      <c r="BO76" s="39"/>
      <c r="BP76" s="39"/>
      <c r="BQ76" s="39"/>
      <c r="BR76" s="39"/>
      <c r="BS76" s="39"/>
      <c r="BT76" s="40" t="s">
        <v>142</v>
      </c>
      <c r="BU76" s="20"/>
    </row>
    <row r="77" spans="1:73" s="8" customFormat="1" ht="18" hidden="1" customHeight="1" outlineLevel="1" x14ac:dyDescent="0.2">
      <c r="A77" s="12"/>
      <c r="B77" s="13">
        <v>9</v>
      </c>
      <c r="C77" s="9">
        <v>44392</v>
      </c>
      <c r="D77" s="10">
        <f t="shared" si="32"/>
        <v>16</v>
      </c>
      <c r="E77" s="38" t="s">
        <v>143</v>
      </c>
      <c r="F77" s="38" t="s">
        <v>143</v>
      </c>
      <c r="G77" s="38" t="s">
        <v>143</v>
      </c>
      <c r="H77" s="38" t="s">
        <v>143</v>
      </c>
      <c r="I77" s="38" t="s">
        <v>143</v>
      </c>
      <c r="J77" s="38"/>
      <c r="K77" s="38"/>
      <c r="L77" s="38"/>
      <c r="M77" s="38" t="s">
        <v>142</v>
      </c>
      <c r="N77" s="38" t="s">
        <v>143</v>
      </c>
      <c r="O77" s="38"/>
      <c r="P77" s="38"/>
      <c r="Q77" s="38"/>
      <c r="R77" s="38" t="s">
        <v>143</v>
      </c>
      <c r="S77" s="38"/>
      <c r="T77" s="38"/>
      <c r="U77" s="38" t="s">
        <v>144</v>
      </c>
      <c r="V77" s="38" t="s">
        <v>143</v>
      </c>
      <c r="W77" s="38"/>
      <c r="X77" s="38"/>
      <c r="Y77" s="38"/>
      <c r="Z77" s="38"/>
      <c r="AA77" s="38"/>
      <c r="AB77" s="38"/>
      <c r="AC77" s="38"/>
      <c r="AD77" s="38" t="s">
        <v>143</v>
      </c>
      <c r="AE77" s="38"/>
      <c r="AF77" s="38"/>
      <c r="AG77" s="38"/>
      <c r="AH77" s="38"/>
      <c r="AI77" s="38"/>
      <c r="AJ77" s="38" t="s">
        <v>144</v>
      </c>
      <c r="AK77" s="38" t="s">
        <v>143</v>
      </c>
      <c r="AL77" s="38" t="s">
        <v>143</v>
      </c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9"/>
      <c r="BK77" s="39"/>
      <c r="BL77" s="38"/>
      <c r="BM77" s="39"/>
      <c r="BN77" s="39"/>
      <c r="BO77" s="39"/>
      <c r="BP77" s="39"/>
      <c r="BQ77" s="39"/>
      <c r="BR77" s="39"/>
      <c r="BS77" s="39" t="s">
        <v>142</v>
      </c>
      <c r="BT77" s="40" t="s">
        <v>142</v>
      </c>
      <c r="BU77" s="20"/>
    </row>
    <row r="78" spans="1:73" s="8" customFormat="1" ht="18" hidden="1" customHeight="1" outlineLevel="1" x14ac:dyDescent="0.2">
      <c r="A78" s="12"/>
      <c r="B78" s="13">
        <v>10</v>
      </c>
      <c r="C78" s="9">
        <v>44396</v>
      </c>
      <c r="D78" s="10">
        <f t="shared" si="32"/>
        <v>12</v>
      </c>
      <c r="E78" s="38" t="s">
        <v>143</v>
      </c>
      <c r="F78" s="38" t="s">
        <v>143</v>
      </c>
      <c r="G78" s="38" t="s">
        <v>143</v>
      </c>
      <c r="H78" s="38"/>
      <c r="I78" s="38" t="s">
        <v>143</v>
      </c>
      <c r="J78" s="38"/>
      <c r="K78" s="38"/>
      <c r="L78" s="38"/>
      <c r="M78" s="38"/>
      <c r="N78" s="38" t="s">
        <v>143</v>
      </c>
      <c r="O78" s="38"/>
      <c r="P78" s="38"/>
      <c r="Q78" s="38"/>
      <c r="R78" s="38" t="s">
        <v>143</v>
      </c>
      <c r="S78" s="38"/>
      <c r="T78" s="38"/>
      <c r="U78" s="38"/>
      <c r="V78" s="38" t="s">
        <v>143</v>
      </c>
      <c r="W78" s="38"/>
      <c r="X78" s="38"/>
      <c r="Y78" s="38"/>
      <c r="Z78" s="38"/>
      <c r="AA78" s="38"/>
      <c r="AB78" s="38"/>
      <c r="AC78" s="38"/>
      <c r="AD78" s="38" t="s">
        <v>143</v>
      </c>
      <c r="AE78" s="38"/>
      <c r="AF78" s="38"/>
      <c r="AG78" s="38"/>
      <c r="AH78" s="38"/>
      <c r="AI78" s="38"/>
      <c r="AJ78" s="38"/>
      <c r="AK78" s="38" t="s">
        <v>143</v>
      </c>
      <c r="AL78" s="38" t="s">
        <v>143</v>
      </c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9"/>
      <c r="BK78" s="39"/>
      <c r="BL78" s="38"/>
      <c r="BM78" s="39" t="s">
        <v>142</v>
      </c>
      <c r="BN78" s="39"/>
      <c r="BO78" s="39"/>
      <c r="BP78" s="39"/>
      <c r="BQ78" s="39"/>
      <c r="BR78" s="39"/>
      <c r="BS78" s="39"/>
      <c r="BT78" s="40" t="s">
        <v>142</v>
      </c>
      <c r="BU78" s="20"/>
    </row>
    <row r="79" spans="1:73" s="8" customFormat="1" ht="18" hidden="1" customHeight="1" outlineLevel="1" x14ac:dyDescent="0.2">
      <c r="A79" s="12"/>
      <c r="B79" s="13">
        <v>11</v>
      </c>
      <c r="C79" s="9">
        <v>44397</v>
      </c>
      <c r="D79" s="10">
        <f t="shared" si="32"/>
        <v>11</v>
      </c>
      <c r="E79" s="38" t="s">
        <v>143</v>
      </c>
      <c r="F79" s="38" t="s">
        <v>143</v>
      </c>
      <c r="G79" s="38" t="s">
        <v>143</v>
      </c>
      <c r="H79" s="38"/>
      <c r="I79" s="38" t="s">
        <v>143</v>
      </c>
      <c r="J79" s="38"/>
      <c r="K79" s="38"/>
      <c r="L79" s="38"/>
      <c r="M79" s="38"/>
      <c r="N79" s="38" t="s">
        <v>143</v>
      </c>
      <c r="O79" s="38"/>
      <c r="P79" s="38"/>
      <c r="Q79" s="38"/>
      <c r="R79" s="38" t="s">
        <v>143</v>
      </c>
      <c r="S79" s="38"/>
      <c r="T79" s="38"/>
      <c r="U79" s="38" t="s">
        <v>143</v>
      </c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 t="s">
        <v>143</v>
      </c>
      <c r="AK79" s="38" t="s">
        <v>143</v>
      </c>
      <c r="AL79" s="38" t="s">
        <v>143</v>
      </c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9"/>
      <c r="BK79" s="39"/>
      <c r="BL79" s="38"/>
      <c r="BM79" s="39"/>
      <c r="BN79" s="39"/>
      <c r="BO79" s="39"/>
      <c r="BP79" s="39"/>
      <c r="BQ79" s="39"/>
      <c r="BR79" s="39"/>
      <c r="BS79" s="39"/>
      <c r="BT79" s="40" t="s">
        <v>142</v>
      </c>
      <c r="BU79" s="20"/>
    </row>
    <row r="80" spans="1:73" s="8" customFormat="1" ht="18" hidden="1" customHeight="1" outlineLevel="1" x14ac:dyDescent="0.2">
      <c r="A80" s="12"/>
      <c r="B80" s="13">
        <v>12</v>
      </c>
      <c r="C80" s="9">
        <v>44398</v>
      </c>
      <c r="D80" s="10">
        <f t="shared" si="32"/>
        <v>15</v>
      </c>
      <c r="E80" s="38" t="s">
        <v>143</v>
      </c>
      <c r="F80" s="38" t="s">
        <v>149</v>
      </c>
      <c r="G80" s="38" t="s">
        <v>143</v>
      </c>
      <c r="H80" s="38" t="s">
        <v>143</v>
      </c>
      <c r="I80" s="38" t="s">
        <v>143</v>
      </c>
      <c r="J80" s="38"/>
      <c r="K80" s="38"/>
      <c r="L80" s="38"/>
      <c r="M80" s="38"/>
      <c r="N80" s="38" t="s">
        <v>143</v>
      </c>
      <c r="O80" s="38"/>
      <c r="P80" s="38"/>
      <c r="Q80" s="38"/>
      <c r="R80" s="38" t="s">
        <v>143</v>
      </c>
      <c r="S80" s="38"/>
      <c r="T80" s="38"/>
      <c r="U80" s="38" t="s">
        <v>143</v>
      </c>
      <c r="V80" s="38" t="s">
        <v>144</v>
      </c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 t="s">
        <v>143</v>
      </c>
      <c r="AK80" s="38" t="s">
        <v>143</v>
      </c>
      <c r="AL80" s="38" t="s">
        <v>143</v>
      </c>
      <c r="AM80" s="38"/>
      <c r="AN80" s="38" t="s">
        <v>142</v>
      </c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9"/>
      <c r="BK80" s="39"/>
      <c r="BL80" s="38"/>
      <c r="BM80" s="39"/>
      <c r="BN80" s="39"/>
      <c r="BO80" s="39"/>
      <c r="BP80" s="39"/>
      <c r="BQ80" s="39"/>
      <c r="BR80" s="39"/>
      <c r="BS80" s="39" t="s">
        <v>142</v>
      </c>
      <c r="BT80" s="40" t="s">
        <v>142</v>
      </c>
      <c r="BU80" s="20"/>
    </row>
    <row r="81" spans="1:73" s="8" customFormat="1" ht="18" hidden="1" customHeight="1" outlineLevel="1" x14ac:dyDescent="0.2">
      <c r="A81" s="12"/>
      <c r="B81" s="13">
        <v>13</v>
      </c>
      <c r="C81" s="9">
        <v>44403</v>
      </c>
      <c r="D81" s="10">
        <f t="shared" si="32"/>
        <v>11</v>
      </c>
      <c r="E81" s="38" t="s">
        <v>143</v>
      </c>
      <c r="F81" s="38" t="s">
        <v>143</v>
      </c>
      <c r="G81" s="38" t="s">
        <v>143</v>
      </c>
      <c r="H81" s="38" t="s">
        <v>143</v>
      </c>
      <c r="I81" s="38" t="s">
        <v>143</v>
      </c>
      <c r="J81" s="38"/>
      <c r="K81" s="38"/>
      <c r="L81" s="38"/>
      <c r="M81" s="38"/>
      <c r="N81" s="38" t="s">
        <v>143</v>
      </c>
      <c r="O81" s="38"/>
      <c r="P81" s="38"/>
      <c r="Q81" s="38"/>
      <c r="R81" s="38" t="s">
        <v>143</v>
      </c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 t="s">
        <v>143</v>
      </c>
      <c r="AL81" s="38" t="s">
        <v>143</v>
      </c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9"/>
      <c r="BK81" s="39"/>
      <c r="BL81" s="38"/>
      <c r="BM81" s="39" t="s">
        <v>142</v>
      </c>
      <c r="BN81" s="39"/>
      <c r="BO81" s="39"/>
      <c r="BP81" s="39"/>
      <c r="BQ81" s="39"/>
      <c r="BR81" s="39"/>
      <c r="BS81" s="39"/>
      <c r="BT81" s="40" t="s">
        <v>142</v>
      </c>
      <c r="BU81" s="20"/>
    </row>
    <row r="82" spans="1:73" s="8" customFormat="1" ht="18" hidden="1" customHeight="1" outlineLevel="1" x14ac:dyDescent="0.2">
      <c r="A82" s="12"/>
      <c r="B82" s="13">
        <v>14</v>
      </c>
      <c r="C82" s="9">
        <v>44404</v>
      </c>
      <c r="D82" s="10">
        <f t="shared" si="32"/>
        <v>12</v>
      </c>
      <c r="E82" s="38" t="s">
        <v>143</v>
      </c>
      <c r="F82" s="38" t="s">
        <v>143</v>
      </c>
      <c r="G82" s="38"/>
      <c r="H82" s="38"/>
      <c r="I82" s="38" t="s">
        <v>143</v>
      </c>
      <c r="J82" s="38"/>
      <c r="K82" s="38"/>
      <c r="L82" s="38" t="s">
        <v>143</v>
      </c>
      <c r="M82" s="38"/>
      <c r="N82" s="38" t="s">
        <v>143</v>
      </c>
      <c r="O82" s="38"/>
      <c r="P82" s="38"/>
      <c r="Q82" s="38"/>
      <c r="R82" s="38" t="s">
        <v>143</v>
      </c>
      <c r="S82" s="38"/>
      <c r="T82" s="38"/>
      <c r="U82" s="38" t="s">
        <v>144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 t="s">
        <v>144</v>
      </c>
      <c r="AK82" s="38" t="s">
        <v>143</v>
      </c>
      <c r="AL82" s="38" t="s">
        <v>143</v>
      </c>
      <c r="AM82" s="38" t="s">
        <v>142</v>
      </c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9"/>
      <c r="BK82" s="39"/>
      <c r="BL82" s="38"/>
      <c r="BM82" s="39"/>
      <c r="BN82" s="39"/>
      <c r="BO82" s="39"/>
      <c r="BP82" s="39"/>
      <c r="BQ82" s="39"/>
      <c r="BR82" s="39"/>
      <c r="BS82" s="39"/>
      <c r="BT82" s="40" t="s">
        <v>142</v>
      </c>
      <c r="BU82" s="20"/>
    </row>
    <row r="83" spans="1:73" s="8" customFormat="1" ht="18" hidden="1" customHeight="1" outlineLevel="1" x14ac:dyDescent="0.2">
      <c r="A83" s="12"/>
      <c r="B83" s="13">
        <v>15</v>
      </c>
      <c r="C83" s="9">
        <v>44405</v>
      </c>
      <c r="D83" s="10">
        <f t="shared" si="32"/>
        <v>10</v>
      </c>
      <c r="E83" s="38" t="s">
        <v>143</v>
      </c>
      <c r="F83" s="38" t="s">
        <v>143</v>
      </c>
      <c r="G83" s="38" t="s">
        <v>143</v>
      </c>
      <c r="H83" s="38"/>
      <c r="I83" s="38" t="s">
        <v>143</v>
      </c>
      <c r="J83" s="38"/>
      <c r="K83" s="38"/>
      <c r="L83" s="38"/>
      <c r="M83" s="38"/>
      <c r="N83" s="38" t="s">
        <v>143</v>
      </c>
      <c r="O83" s="38"/>
      <c r="P83" s="38"/>
      <c r="Q83" s="38"/>
      <c r="R83" s="38" t="s">
        <v>143</v>
      </c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 t="s">
        <v>143</v>
      </c>
      <c r="AL83" s="38" t="s">
        <v>143</v>
      </c>
      <c r="AM83" s="38" t="s">
        <v>143</v>
      </c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9"/>
      <c r="BK83" s="39"/>
      <c r="BL83" s="38"/>
      <c r="BM83" s="39"/>
      <c r="BN83" s="39"/>
      <c r="BO83" s="39"/>
      <c r="BP83" s="39"/>
      <c r="BQ83" s="39"/>
      <c r="BR83" s="39"/>
      <c r="BS83" s="39"/>
      <c r="BT83" s="40" t="s">
        <v>142</v>
      </c>
      <c r="BU83" s="20"/>
    </row>
    <row r="84" spans="1:73" s="8" customFormat="1" ht="18" hidden="1" customHeight="1" outlineLevel="1" x14ac:dyDescent="0.2">
      <c r="A84" s="12"/>
      <c r="B84" s="13">
        <v>16</v>
      </c>
      <c r="C84" s="9">
        <v>44406</v>
      </c>
      <c r="D84" s="10">
        <f t="shared" si="32"/>
        <v>11</v>
      </c>
      <c r="E84" s="38" t="s">
        <v>143</v>
      </c>
      <c r="F84" s="38" t="s">
        <v>143</v>
      </c>
      <c r="G84" s="38" t="s">
        <v>143</v>
      </c>
      <c r="H84" s="38" t="s">
        <v>143</v>
      </c>
      <c r="I84" s="38" t="s">
        <v>143</v>
      </c>
      <c r="J84" s="38"/>
      <c r="K84" s="38"/>
      <c r="L84" s="38"/>
      <c r="M84" s="38"/>
      <c r="N84" s="38" t="s">
        <v>143</v>
      </c>
      <c r="O84" s="38"/>
      <c r="P84" s="38"/>
      <c r="Q84" s="38"/>
      <c r="R84" s="38" t="s">
        <v>143</v>
      </c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 t="s">
        <v>143</v>
      </c>
      <c r="AL84" s="38" t="s">
        <v>143</v>
      </c>
      <c r="AM84" s="38" t="s">
        <v>143</v>
      </c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9"/>
      <c r="BK84" s="39"/>
      <c r="BL84" s="38"/>
      <c r="BM84" s="39"/>
      <c r="BN84" s="39"/>
      <c r="BO84" s="39"/>
      <c r="BP84" s="39"/>
      <c r="BQ84" s="39"/>
      <c r="BR84" s="39"/>
      <c r="BS84" s="39"/>
      <c r="BT84" s="40" t="s">
        <v>142</v>
      </c>
      <c r="BU84" s="20"/>
    </row>
    <row r="85" spans="1:73" s="8" customFormat="1" ht="18" hidden="1" customHeight="1" outlineLevel="1" thickBot="1" x14ac:dyDescent="0.25">
      <c r="A85" s="12"/>
      <c r="B85" s="13">
        <v>17</v>
      </c>
      <c r="C85" s="9">
        <v>44407</v>
      </c>
      <c r="D85" s="10">
        <f t="shared" si="32"/>
        <v>11</v>
      </c>
      <c r="E85" s="38" t="s">
        <v>143</v>
      </c>
      <c r="F85" s="38" t="s">
        <v>143</v>
      </c>
      <c r="G85" s="38" t="s">
        <v>143</v>
      </c>
      <c r="H85" s="38" t="s">
        <v>143</v>
      </c>
      <c r="I85" s="38" t="s">
        <v>143</v>
      </c>
      <c r="J85" s="38"/>
      <c r="K85" s="38"/>
      <c r="L85" s="38"/>
      <c r="M85" s="38"/>
      <c r="N85" s="38" t="s">
        <v>143</v>
      </c>
      <c r="O85" s="38"/>
      <c r="P85" s="38"/>
      <c r="Q85" s="38"/>
      <c r="R85" s="38" t="s">
        <v>143</v>
      </c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 t="s">
        <v>143</v>
      </c>
      <c r="AL85" s="38" t="s">
        <v>143</v>
      </c>
      <c r="AM85" s="38" t="s">
        <v>143</v>
      </c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9"/>
      <c r="BK85" s="39"/>
      <c r="BL85" s="38"/>
      <c r="BM85" s="39"/>
      <c r="BN85" s="39"/>
      <c r="BO85" s="39"/>
      <c r="BP85" s="39"/>
      <c r="BQ85" s="39"/>
      <c r="BR85" s="39"/>
      <c r="BS85" s="39"/>
      <c r="BT85" s="40" t="s">
        <v>142</v>
      </c>
      <c r="BU85" s="20"/>
    </row>
    <row r="86" spans="1:73" s="12" customFormat="1" ht="18.75" customHeight="1" collapsed="1" thickBot="1" x14ac:dyDescent="0.25">
      <c r="A86" s="14" t="s">
        <v>123</v>
      </c>
      <c r="B86" s="167" t="s">
        <v>124</v>
      </c>
      <c r="C86" s="168"/>
      <c r="D86" s="11">
        <f>SUM(D87:D101)</f>
        <v>159</v>
      </c>
      <c r="E86" s="41">
        <f t="shared" ref="E86:AJ86" si="34">COUNTIF(E87:E101,"〇") + COUNTIF(E87:E101,"◎") *1.25+ COUNTIF(E87:E101,"☆")*0.75+ COUNTIF(E87:E101,"△")*0.5</f>
        <v>16.75</v>
      </c>
      <c r="F86" s="41">
        <f t="shared" si="34"/>
        <v>15.5</v>
      </c>
      <c r="G86" s="41">
        <f t="shared" si="34"/>
        <v>12.5</v>
      </c>
      <c r="H86" s="41">
        <f t="shared" si="34"/>
        <v>11.75</v>
      </c>
      <c r="I86" s="41">
        <f t="shared" si="34"/>
        <v>17.5</v>
      </c>
      <c r="J86" s="41">
        <f t="shared" si="34"/>
        <v>0</v>
      </c>
      <c r="K86" s="41">
        <f t="shared" si="34"/>
        <v>0</v>
      </c>
      <c r="L86" s="41">
        <f t="shared" si="34"/>
        <v>0</v>
      </c>
      <c r="M86" s="41">
        <f t="shared" si="34"/>
        <v>0</v>
      </c>
      <c r="N86" s="41">
        <f t="shared" si="34"/>
        <v>18.75</v>
      </c>
      <c r="O86" s="41">
        <f t="shared" si="34"/>
        <v>0</v>
      </c>
      <c r="P86" s="41">
        <f t="shared" si="34"/>
        <v>0</v>
      </c>
      <c r="Q86" s="41">
        <f t="shared" si="34"/>
        <v>0</v>
      </c>
      <c r="R86" s="41">
        <f t="shared" si="34"/>
        <v>17.5</v>
      </c>
      <c r="S86" s="41">
        <f t="shared" si="34"/>
        <v>0</v>
      </c>
      <c r="T86" s="41">
        <f t="shared" si="34"/>
        <v>0</v>
      </c>
      <c r="U86" s="41">
        <f t="shared" si="34"/>
        <v>5.25</v>
      </c>
      <c r="V86" s="41">
        <f t="shared" si="34"/>
        <v>0</v>
      </c>
      <c r="W86" s="41">
        <f t="shared" si="34"/>
        <v>0</v>
      </c>
      <c r="X86" s="41">
        <f t="shared" si="34"/>
        <v>0</v>
      </c>
      <c r="Y86" s="41">
        <f t="shared" si="34"/>
        <v>0</v>
      </c>
      <c r="Z86" s="41">
        <f t="shared" si="34"/>
        <v>0</v>
      </c>
      <c r="AA86" s="41">
        <f t="shared" si="34"/>
        <v>0</v>
      </c>
      <c r="AB86" s="41">
        <f t="shared" si="34"/>
        <v>0</v>
      </c>
      <c r="AC86" s="41">
        <f t="shared" si="34"/>
        <v>0</v>
      </c>
      <c r="AD86" s="41">
        <f t="shared" si="34"/>
        <v>0</v>
      </c>
      <c r="AE86" s="41">
        <f t="shared" si="34"/>
        <v>0</v>
      </c>
      <c r="AF86" s="41">
        <f t="shared" si="34"/>
        <v>0</v>
      </c>
      <c r="AG86" s="41">
        <f t="shared" si="34"/>
        <v>0</v>
      </c>
      <c r="AH86" s="41">
        <f t="shared" si="34"/>
        <v>0</v>
      </c>
      <c r="AI86" s="41">
        <f t="shared" si="34"/>
        <v>0</v>
      </c>
      <c r="AJ86" s="41">
        <f t="shared" si="34"/>
        <v>5.25</v>
      </c>
      <c r="AK86" s="41">
        <f t="shared" ref="AK86:BR86" si="35">COUNTIF(AK87:AK101,"〇") + COUNTIF(AK87:AK101,"◎") *1.25+ COUNTIF(AK87:AK101,"☆")*0.75+ COUNTIF(AK87:AK101,"△")*0.5</f>
        <v>18.75</v>
      </c>
      <c r="AL86" s="41">
        <f t="shared" si="35"/>
        <v>15</v>
      </c>
      <c r="AM86" s="41">
        <f t="shared" si="35"/>
        <v>17.5</v>
      </c>
      <c r="AN86" s="41">
        <f t="shared" si="35"/>
        <v>0</v>
      </c>
      <c r="AO86" s="41">
        <f t="shared" si="35"/>
        <v>0</v>
      </c>
      <c r="AP86" s="41">
        <f t="shared" si="35"/>
        <v>0</v>
      </c>
      <c r="AQ86" s="41">
        <f t="shared" si="35"/>
        <v>0</v>
      </c>
      <c r="AR86" s="41">
        <f t="shared" si="35"/>
        <v>0</v>
      </c>
      <c r="AS86" s="41">
        <f t="shared" si="35"/>
        <v>0</v>
      </c>
      <c r="AT86" s="41">
        <f t="shared" si="35"/>
        <v>0</v>
      </c>
      <c r="AU86" s="41">
        <f t="shared" si="35"/>
        <v>0</v>
      </c>
      <c r="AV86" s="41">
        <f t="shared" si="35"/>
        <v>0</v>
      </c>
      <c r="AW86" s="41">
        <f t="shared" si="35"/>
        <v>0</v>
      </c>
      <c r="AX86" s="41">
        <f t="shared" si="35"/>
        <v>0</v>
      </c>
      <c r="AY86" s="41">
        <f t="shared" si="35"/>
        <v>0</v>
      </c>
      <c r="AZ86" s="41">
        <f t="shared" si="35"/>
        <v>0</v>
      </c>
      <c r="BA86" s="41">
        <f t="shared" si="35"/>
        <v>0</v>
      </c>
      <c r="BB86" s="41">
        <f t="shared" si="35"/>
        <v>0</v>
      </c>
      <c r="BC86" s="41">
        <f t="shared" si="35"/>
        <v>0</v>
      </c>
      <c r="BD86" s="41">
        <f t="shared" ref="BD86:BE86" si="36">COUNTIF(BD87:BD101,"〇") + COUNTIF(BD87:BD101,"◎") *1.25+ COUNTIF(BD87:BD101,"☆")*0.75+ COUNTIF(BD87:BD101,"△")*0.5</f>
        <v>0</v>
      </c>
      <c r="BE86" s="41">
        <f t="shared" si="36"/>
        <v>0</v>
      </c>
      <c r="BF86" s="41">
        <f t="shared" si="35"/>
        <v>0</v>
      </c>
      <c r="BG86" s="41">
        <f t="shared" si="35"/>
        <v>0</v>
      </c>
      <c r="BH86" s="41">
        <f t="shared" si="35"/>
        <v>0</v>
      </c>
      <c r="BI86" s="41">
        <f t="shared" si="35"/>
        <v>0</v>
      </c>
      <c r="BJ86" s="41">
        <f t="shared" si="35"/>
        <v>0</v>
      </c>
      <c r="BK86" s="41">
        <f t="shared" si="35"/>
        <v>0</v>
      </c>
      <c r="BL86" s="41">
        <f t="shared" si="35"/>
        <v>0</v>
      </c>
      <c r="BM86" s="41">
        <f t="shared" si="35"/>
        <v>2</v>
      </c>
      <c r="BN86" s="41">
        <f t="shared" si="35"/>
        <v>0</v>
      </c>
      <c r="BO86" s="41">
        <f t="shared" si="35"/>
        <v>0</v>
      </c>
      <c r="BP86" s="41">
        <f t="shared" si="35"/>
        <v>0</v>
      </c>
      <c r="BQ86" s="41">
        <f t="shared" si="35"/>
        <v>0</v>
      </c>
      <c r="BR86" s="41">
        <f t="shared" si="35"/>
        <v>0</v>
      </c>
      <c r="BS86" s="41">
        <f t="shared" ref="BS86:BT86" si="37">COUNTIF(BS87:BS101,"〇") + COUNTIF(BS87:BS101,"◎") *1.25+ COUNTIF(BS87:BS101,"☆")*0.75+ COUNTIF(BS87:BS101,"△")*0.5</f>
        <v>0</v>
      </c>
      <c r="BT86" s="42">
        <f t="shared" si="37"/>
        <v>15</v>
      </c>
    </row>
    <row r="87" spans="1:73" s="8" customFormat="1" ht="18" hidden="1" customHeight="1" outlineLevel="1" x14ac:dyDescent="0.2">
      <c r="A87" s="12"/>
      <c r="B87" s="13">
        <v>1</v>
      </c>
      <c r="C87" s="9">
        <v>44410</v>
      </c>
      <c r="D87" s="10">
        <f t="shared" ref="D87:D101" si="38">COUNTA(E87:BT87)</f>
        <v>11</v>
      </c>
      <c r="E87" s="38" t="s">
        <v>143</v>
      </c>
      <c r="F87" s="38" t="s">
        <v>143</v>
      </c>
      <c r="G87" s="38" t="s">
        <v>143</v>
      </c>
      <c r="H87" s="38"/>
      <c r="I87" s="38" t="s">
        <v>143</v>
      </c>
      <c r="J87" s="38"/>
      <c r="K87" s="38"/>
      <c r="L87" s="38"/>
      <c r="M87" s="38"/>
      <c r="N87" s="38" t="s">
        <v>143</v>
      </c>
      <c r="O87" s="38"/>
      <c r="P87" s="38"/>
      <c r="Q87" s="38"/>
      <c r="R87" s="38" t="s">
        <v>143</v>
      </c>
      <c r="S87" s="38"/>
      <c r="T87" s="38"/>
      <c r="U87" s="38" t="s">
        <v>144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 t="s">
        <v>144</v>
      </c>
      <c r="AK87" s="38" t="s">
        <v>143</v>
      </c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9"/>
      <c r="BK87" s="39"/>
      <c r="BL87" s="38"/>
      <c r="BM87" s="39" t="s">
        <v>142</v>
      </c>
      <c r="BN87" s="39"/>
      <c r="BO87" s="39"/>
      <c r="BP87" s="39"/>
      <c r="BQ87" s="39"/>
      <c r="BR87" s="39"/>
      <c r="BS87" s="39"/>
      <c r="BT87" s="40" t="s">
        <v>142</v>
      </c>
      <c r="BU87" s="20"/>
    </row>
    <row r="88" spans="1:73" s="8" customFormat="1" ht="18" hidden="1" customHeight="1" outlineLevel="1" x14ac:dyDescent="0.2">
      <c r="A88" s="12"/>
      <c r="B88" s="13">
        <v>2</v>
      </c>
      <c r="C88" s="9">
        <v>44412</v>
      </c>
      <c r="D88" s="10">
        <f t="shared" si="38"/>
        <v>11</v>
      </c>
      <c r="E88" s="38" t="s">
        <v>144</v>
      </c>
      <c r="F88" s="38" t="s">
        <v>143</v>
      </c>
      <c r="G88" s="38" t="s">
        <v>143</v>
      </c>
      <c r="H88" s="38" t="s">
        <v>143</v>
      </c>
      <c r="I88" s="38" t="s">
        <v>143</v>
      </c>
      <c r="J88" s="38"/>
      <c r="K88" s="38"/>
      <c r="L88" s="38"/>
      <c r="M88" s="38"/>
      <c r="N88" s="38" t="s">
        <v>143</v>
      </c>
      <c r="O88" s="38"/>
      <c r="P88" s="38"/>
      <c r="Q88" s="38"/>
      <c r="R88" s="38" t="s">
        <v>143</v>
      </c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 t="s">
        <v>143</v>
      </c>
      <c r="AL88" s="38" t="s">
        <v>143</v>
      </c>
      <c r="AM88" s="38" t="s">
        <v>143</v>
      </c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9"/>
      <c r="BK88" s="39"/>
      <c r="BL88" s="38"/>
      <c r="BM88" s="39"/>
      <c r="BN88" s="39"/>
      <c r="BO88" s="39"/>
      <c r="BP88" s="39"/>
      <c r="BQ88" s="39"/>
      <c r="BR88" s="39"/>
      <c r="BS88" s="39"/>
      <c r="BT88" s="40" t="s">
        <v>142</v>
      </c>
      <c r="BU88" s="20"/>
    </row>
    <row r="89" spans="1:73" s="8" customFormat="1" ht="18" hidden="1" customHeight="1" outlineLevel="1" x14ac:dyDescent="0.2">
      <c r="A89" s="12"/>
      <c r="B89" s="13">
        <v>3</v>
      </c>
      <c r="C89" s="9">
        <v>44413</v>
      </c>
      <c r="D89" s="10">
        <f t="shared" si="38"/>
        <v>11</v>
      </c>
      <c r="E89" s="38" t="s">
        <v>143</v>
      </c>
      <c r="F89" s="38" t="s">
        <v>143</v>
      </c>
      <c r="G89" s="38" t="s">
        <v>143</v>
      </c>
      <c r="H89" s="38" t="s">
        <v>144</v>
      </c>
      <c r="I89" s="38" t="s">
        <v>143</v>
      </c>
      <c r="J89" s="38"/>
      <c r="K89" s="38"/>
      <c r="L89" s="38"/>
      <c r="M89" s="38"/>
      <c r="N89" s="38" t="s">
        <v>143</v>
      </c>
      <c r="O89" s="38"/>
      <c r="P89" s="38"/>
      <c r="Q89" s="38"/>
      <c r="R89" s="38" t="s">
        <v>143</v>
      </c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 t="s">
        <v>143</v>
      </c>
      <c r="AL89" s="38" t="s">
        <v>143</v>
      </c>
      <c r="AM89" s="38" t="s">
        <v>143</v>
      </c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9"/>
      <c r="BK89" s="39"/>
      <c r="BL89" s="38"/>
      <c r="BM89" s="39"/>
      <c r="BN89" s="39"/>
      <c r="BO89" s="39"/>
      <c r="BP89" s="39"/>
      <c r="BQ89" s="39"/>
      <c r="BR89" s="39"/>
      <c r="BS89" s="39"/>
      <c r="BT89" s="40" t="s">
        <v>142</v>
      </c>
      <c r="BU89" s="20"/>
    </row>
    <row r="90" spans="1:73" s="8" customFormat="1" ht="18" hidden="1" customHeight="1" outlineLevel="1" x14ac:dyDescent="0.2">
      <c r="A90" s="12"/>
      <c r="B90" s="13">
        <v>4</v>
      </c>
      <c r="C90" s="9">
        <v>44414</v>
      </c>
      <c r="D90" s="10">
        <f t="shared" si="38"/>
        <v>11</v>
      </c>
      <c r="E90" s="38" t="s">
        <v>143</v>
      </c>
      <c r="F90" s="38" t="s">
        <v>143</v>
      </c>
      <c r="G90" s="38" t="s">
        <v>143</v>
      </c>
      <c r="H90" s="38" t="s">
        <v>143</v>
      </c>
      <c r="I90" s="38" t="s">
        <v>143</v>
      </c>
      <c r="J90" s="38"/>
      <c r="K90" s="38"/>
      <c r="L90" s="38"/>
      <c r="M90" s="38"/>
      <c r="N90" s="38" t="s">
        <v>143</v>
      </c>
      <c r="O90" s="38"/>
      <c r="P90" s="38"/>
      <c r="Q90" s="38"/>
      <c r="R90" s="38" t="s">
        <v>143</v>
      </c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 t="s">
        <v>143</v>
      </c>
      <c r="AL90" s="38" t="s">
        <v>143</v>
      </c>
      <c r="AM90" s="38" t="s">
        <v>143</v>
      </c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9"/>
      <c r="BK90" s="39"/>
      <c r="BL90" s="38"/>
      <c r="BM90" s="39"/>
      <c r="BN90" s="39"/>
      <c r="BO90" s="39"/>
      <c r="BP90" s="39"/>
      <c r="BQ90" s="39"/>
      <c r="BR90" s="39"/>
      <c r="BS90" s="39"/>
      <c r="BT90" s="40" t="s">
        <v>142</v>
      </c>
      <c r="BU90" s="20"/>
    </row>
    <row r="91" spans="1:73" s="8" customFormat="1" ht="18" hidden="1" customHeight="1" outlineLevel="1" x14ac:dyDescent="0.2">
      <c r="A91" s="12"/>
      <c r="B91" s="13">
        <v>5</v>
      </c>
      <c r="C91" s="9">
        <v>44418</v>
      </c>
      <c r="D91" s="10">
        <f t="shared" si="38"/>
        <v>11</v>
      </c>
      <c r="E91" s="38" t="s">
        <v>143</v>
      </c>
      <c r="F91" s="38" t="s">
        <v>143</v>
      </c>
      <c r="G91" s="38" t="s">
        <v>143</v>
      </c>
      <c r="H91" s="38" t="s">
        <v>143</v>
      </c>
      <c r="I91" s="38" t="s">
        <v>143</v>
      </c>
      <c r="J91" s="38"/>
      <c r="K91" s="38"/>
      <c r="L91" s="38"/>
      <c r="M91" s="38"/>
      <c r="N91" s="38" t="s">
        <v>143</v>
      </c>
      <c r="O91" s="38"/>
      <c r="P91" s="38"/>
      <c r="Q91" s="38"/>
      <c r="R91" s="38" t="s">
        <v>143</v>
      </c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 t="s">
        <v>143</v>
      </c>
      <c r="AL91" s="38" t="s">
        <v>143</v>
      </c>
      <c r="AM91" s="38" t="s">
        <v>143</v>
      </c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9"/>
      <c r="BK91" s="39"/>
      <c r="BL91" s="38"/>
      <c r="BM91" s="39"/>
      <c r="BN91" s="39"/>
      <c r="BO91" s="39"/>
      <c r="BP91" s="39"/>
      <c r="BQ91" s="39"/>
      <c r="BR91" s="39"/>
      <c r="BS91" s="39"/>
      <c r="BT91" s="40" t="s">
        <v>142</v>
      </c>
      <c r="BU91" s="20"/>
    </row>
    <row r="92" spans="1:73" s="8" customFormat="1" ht="18" hidden="1" customHeight="1" outlineLevel="1" x14ac:dyDescent="0.2">
      <c r="A92" s="12"/>
      <c r="B92" s="13">
        <v>6</v>
      </c>
      <c r="C92" s="9">
        <v>44419</v>
      </c>
      <c r="D92" s="10">
        <f t="shared" si="38"/>
        <v>8</v>
      </c>
      <c r="E92" s="38"/>
      <c r="F92" s="38"/>
      <c r="G92" s="38"/>
      <c r="H92" s="38"/>
      <c r="I92" s="38"/>
      <c r="J92" s="38"/>
      <c r="K92" s="38"/>
      <c r="L92" s="38"/>
      <c r="M92" s="38"/>
      <c r="N92" s="38" t="s">
        <v>143</v>
      </c>
      <c r="O92" s="38"/>
      <c r="P92" s="38"/>
      <c r="Q92" s="38"/>
      <c r="R92" s="38" t="s">
        <v>143</v>
      </c>
      <c r="S92" s="38"/>
      <c r="T92" s="38"/>
      <c r="U92" s="38" t="s">
        <v>142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 t="s">
        <v>142</v>
      </c>
      <c r="AK92" s="38" t="s">
        <v>143</v>
      </c>
      <c r="AL92" s="38" t="s">
        <v>143</v>
      </c>
      <c r="AM92" s="38" t="s">
        <v>143</v>
      </c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9"/>
      <c r="BK92" s="39"/>
      <c r="BL92" s="38"/>
      <c r="BM92" s="39"/>
      <c r="BN92" s="39"/>
      <c r="BO92" s="39"/>
      <c r="BP92" s="39"/>
      <c r="BQ92" s="39"/>
      <c r="BR92" s="39"/>
      <c r="BS92" s="39"/>
      <c r="BT92" s="40" t="s">
        <v>142</v>
      </c>
      <c r="BU92" s="20"/>
    </row>
    <row r="93" spans="1:73" s="8" customFormat="1" ht="18" hidden="1" customHeight="1" outlineLevel="1" x14ac:dyDescent="0.2">
      <c r="A93" s="12"/>
      <c r="B93" s="13">
        <v>7</v>
      </c>
      <c r="C93" s="9">
        <v>44420</v>
      </c>
      <c r="D93" s="10">
        <f t="shared" si="38"/>
        <v>8</v>
      </c>
      <c r="E93" s="38" t="s">
        <v>143</v>
      </c>
      <c r="F93" s="38" t="s">
        <v>144</v>
      </c>
      <c r="G93" s="38"/>
      <c r="H93" s="38"/>
      <c r="I93" s="38" t="s">
        <v>143</v>
      </c>
      <c r="J93" s="38"/>
      <c r="K93" s="38"/>
      <c r="L93" s="38"/>
      <c r="M93" s="38"/>
      <c r="N93" s="38" t="s">
        <v>143</v>
      </c>
      <c r="O93" s="38"/>
      <c r="P93" s="38"/>
      <c r="Q93" s="38"/>
      <c r="R93" s="38" t="s">
        <v>143</v>
      </c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 t="s">
        <v>143</v>
      </c>
      <c r="AL93" s="38"/>
      <c r="AM93" s="38" t="s">
        <v>143</v>
      </c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9"/>
      <c r="BK93" s="39"/>
      <c r="BL93" s="38"/>
      <c r="BM93" s="39"/>
      <c r="BN93" s="39"/>
      <c r="BO93" s="39"/>
      <c r="BP93" s="39"/>
      <c r="BQ93" s="39"/>
      <c r="BR93" s="39"/>
      <c r="BS93" s="39"/>
      <c r="BT93" s="40" t="s">
        <v>142</v>
      </c>
      <c r="BU93" s="20"/>
    </row>
    <row r="94" spans="1:73" s="8" customFormat="1" ht="18" hidden="1" customHeight="1" outlineLevel="1" x14ac:dyDescent="0.2">
      <c r="A94" s="12"/>
      <c r="B94" s="13">
        <v>8</v>
      </c>
      <c r="C94" s="9">
        <v>44424</v>
      </c>
      <c r="D94" s="10">
        <f t="shared" si="38"/>
        <v>9</v>
      </c>
      <c r="E94" s="38" t="s">
        <v>143</v>
      </c>
      <c r="F94" s="38" t="s">
        <v>149</v>
      </c>
      <c r="G94" s="38"/>
      <c r="H94" s="38"/>
      <c r="I94" s="38" t="s">
        <v>143</v>
      </c>
      <c r="J94" s="38"/>
      <c r="K94" s="38"/>
      <c r="L94" s="38"/>
      <c r="M94" s="38"/>
      <c r="N94" s="38" t="s">
        <v>143</v>
      </c>
      <c r="O94" s="38"/>
      <c r="P94" s="38"/>
      <c r="Q94" s="38"/>
      <c r="R94" s="38" t="s">
        <v>143</v>
      </c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 t="s">
        <v>143</v>
      </c>
      <c r="AL94" s="38"/>
      <c r="AM94" s="38" t="s">
        <v>143</v>
      </c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9"/>
      <c r="BK94" s="39"/>
      <c r="BL94" s="38"/>
      <c r="BM94" s="39" t="s">
        <v>142</v>
      </c>
      <c r="BN94" s="39"/>
      <c r="BO94" s="39"/>
      <c r="BP94" s="39"/>
      <c r="BQ94" s="39"/>
      <c r="BR94" s="39"/>
      <c r="BS94" s="39"/>
      <c r="BT94" s="40" t="s">
        <v>142</v>
      </c>
      <c r="BU94" s="20"/>
    </row>
    <row r="95" spans="1:73" s="8" customFormat="1" ht="18" hidden="1" customHeight="1" outlineLevel="1" x14ac:dyDescent="0.2">
      <c r="A95" s="12"/>
      <c r="B95" s="13">
        <v>9</v>
      </c>
      <c r="C95" s="9">
        <v>44425</v>
      </c>
      <c r="D95" s="10">
        <f t="shared" si="38"/>
        <v>9</v>
      </c>
      <c r="E95" s="38" t="s">
        <v>143</v>
      </c>
      <c r="F95" s="38" t="s">
        <v>143</v>
      </c>
      <c r="G95" s="38"/>
      <c r="H95" s="38"/>
      <c r="I95" s="38" t="s">
        <v>143</v>
      </c>
      <c r="J95" s="38"/>
      <c r="K95" s="38"/>
      <c r="L95" s="38"/>
      <c r="M95" s="38"/>
      <c r="N95" s="38" t="s">
        <v>143</v>
      </c>
      <c r="O95" s="38"/>
      <c r="P95" s="38"/>
      <c r="Q95" s="38"/>
      <c r="R95" s="38" t="s">
        <v>143</v>
      </c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 t="s">
        <v>143</v>
      </c>
      <c r="AL95" s="38" t="s">
        <v>143</v>
      </c>
      <c r="AM95" s="38" t="s">
        <v>143</v>
      </c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9"/>
      <c r="BK95" s="39"/>
      <c r="BL95" s="38"/>
      <c r="BM95" s="39"/>
      <c r="BN95" s="39"/>
      <c r="BO95" s="39"/>
      <c r="BP95" s="39"/>
      <c r="BQ95" s="39"/>
      <c r="BR95" s="39"/>
      <c r="BS95" s="39"/>
      <c r="BT95" s="40" t="s">
        <v>142</v>
      </c>
      <c r="BU95" s="20"/>
    </row>
    <row r="96" spans="1:73" s="8" customFormat="1" ht="18" hidden="1" customHeight="1" outlineLevel="1" x14ac:dyDescent="0.2">
      <c r="A96" s="12"/>
      <c r="B96" s="13">
        <v>10</v>
      </c>
      <c r="C96" s="9">
        <v>44428</v>
      </c>
      <c r="D96" s="10">
        <f t="shared" si="38"/>
        <v>11</v>
      </c>
      <c r="E96" s="38" t="s">
        <v>143</v>
      </c>
      <c r="F96" s="38" t="s">
        <v>143</v>
      </c>
      <c r="G96" s="38" t="s">
        <v>143</v>
      </c>
      <c r="H96" s="38" t="s">
        <v>143</v>
      </c>
      <c r="I96" s="38" t="s">
        <v>143</v>
      </c>
      <c r="J96" s="38"/>
      <c r="K96" s="38"/>
      <c r="L96" s="38"/>
      <c r="M96" s="38"/>
      <c r="N96" s="38" t="s">
        <v>143</v>
      </c>
      <c r="O96" s="38"/>
      <c r="P96" s="38"/>
      <c r="Q96" s="38"/>
      <c r="R96" s="38" t="s">
        <v>143</v>
      </c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 t="s">
        <v>143</v>
      </c>
      <c r="AL96" s="38" t="s">
        <v>143</v>
      </c>
      <c r="AM96" s="38" t="s">
        <v>143</v>
      </c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9"/>
      <c r="BK96" s="39"/>
      <c r="BL96" s="38"/>
      <c r="BM96" s="39"/>
      <c r="BN96" s="39"/>
      <c r="BO96" s="39"/>
      <c r="BP96" s="39"/>
      <c r="BQ96" s="39"/>
      <c r="BR96" s="39"/>
      <c r="BS96" s="39"/>
      <c r="BT96" s="40" t="s">
        <v>142</v>
      </c>
      <c r="BU96" s="20"/>
    </row>
    <row r="97" spans="1:73" s="8" customFormat="1" ht="18" hidden="1" customHeight="1" outlineLevel="1" x14ac:dyDescent="0.2">
      <c r="A97" s="12"/>
      <c r="B97" s="13">
        <v>11</v>
      </c>
      <c r="C97" s="9">
        <v>44431</v>
      </c>
      <c r="D97" s="10">
        <f t="shared" si="38"/>
        <v>11</v>
      </c>
      <c r="E97" s="38" t="s">
        <v>143</v>
      </c>
      <c r="F97" s="38" t="s">
        <v>143</v>
      </c>
      <c r="G97" s="38" t="s">
        <v>143</v>
      </c>
      <c r="H97" s="38" t="s">
        <v>143</v>
      </c>
      <c r="I97" s="38" t="s">
        <v>143</v>
      </c>
      <c r="J97" s="38"/>
      <c r="K97" s="38"/>
      <c r="L97" s="38"/>
      <c r="M97" s="38"/>
      <c r="N97" s="38" t="s">
        <v>143</v>
      </c>
      <c r="O97" s="38"/>
      <c r="P97" s="38"/>
      <c r="Q97" s="38"/>
      <c r="R97" s="38" t="s">
        <v>143</v>
      </c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 t="s">
        <v>143</v>
      </c>
      <c r="AL97" s="38" t="s">
        <v>143</v>
      </c>
      <c r="AM97" s="38" t="s">
        <v>143</v>
      </c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9"/>
      <c r="BK97" s="39"/>
      <c r="BL97" s="38"/>
      <c r="BM97" s="39"/>
      <c r="BN97" s="39"/>
      <c r="BO97" s="39"/>
      <c r="BP97" s="39"/>
      <c r="BQ97" s="39"/>
      <c r="BR97" s="39"/>
      <c r="BS97" s="39"/>
      <c r="BT97" s="40" t="s">
        <v>142</v>
      </c>
      <c r="BU97" s="20"/>
    </row>
    <row r="98" spans="1:73" s="8" customFormat="1" ht="18" hidden="1" customHeight="1" outlineLevel="1" x14ac:dyDescent="0.2">
      <c r="A98" s="12"/>
      <c r="B98" s="13">
        <v>12</v>
      </c>
      <c r="C98" s="9">
        <v>44432</v>
      </c>
      <c r="D98" s="10">
        <f t="shared" si="38"/>
        <v>11</v>
      </c>
      <c r="E98" s="38" t="s">
        <v>143</v>
      </c>
      <c r="F98" s="38" t="s">
        <v>143</v>
      </c>
      <c r="G98" s="38"/>
      <c r="H98" s="38" t="s">
        <v>143</v>
      </c>
      <c r="I98" s="38" t="s">
        <v>143</v>
      </c>
      <c r="J98" s="38"/>
      <c r="K98" s="38"/>
      <c r="L98" s="38"/>
      <c r="M98" s="38"/>
      <c r="N98" s="38" t="s">
        <v>143</v>
      </c>
      <c r="O98" s="38"/>
      <c r="P98" s="38"/>
      <c r="Q98" s="38"/>
      <c r="R98" s="38"/>
      <c r="S98" s="38"/>
      <c r="T98" s="38"/>
      <c r="U98" s="38" t="s">
        <v>143</v>
      </c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 t="s">
        <v>143</v>
      </c>
      <c r="AK98" s="38" t="s">
        <v>143</v>
      </c>
      <c r="AL98" s="38" t="s">
        <v>143</v>
      </c>
      <c r="AM98" s="38" t="s">
        <v>143</v>
      </c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9"/>
      <c r="BK98" s="39"/>
      <c r="BL98" s="38"/>
      <c r="BM98" s="39"/>
      <c r="BN98" s="39"/>
      <c r="BO98" s="39"/>
      <c r="BP98" s="39"/>
      <c r="BQ98" s="39"/>
      <c r="BR98" s="39"/>
      <c r="BS98" s="39"/>
      <c r="BT98" s="40" t="s">
        <v>142</v>
      </c>
      <c r="BU98" s="20"/>
    </row>
    <row r="99" spans="1:73" s="8" customFormat="1" ht="18" hidden="1" customHeight="1" outlineLevel="1" x14ac:dyDescent="0.2">
      <c r="A99" s="12"/>
      <c r="B99" s="13">
        <v>13</v>
      </c>
      <c r="C99" s="9">
        <v>44433</v>
      </c>
      <c r="D99" s="10">
        <f t="shared" si="38"/>
        <v>11</v>
      </c>
      <c r="E99" s="38" t="s">
        <v>169</v>
      </c>
      <c r="F99" s="38" t="s">
        <v>144</v>
      </c>
      <c r="G99" s="38" t="s">
        <v>143</v>
      </c>
      <c r="H99" s="38" t="s">
        <v>143</v>
      </c>
      <c r="I99" s="38" t="s">
        <v>143</v>
      </c>
      <c r="J99" s="38"/>
      <c r="K99" s="38"/>
      <c r="L99" s="38"/>
      <c r="M99" s="38"/>
      <c r="N99" s="38" t="s">
        <v>143</v>
      </c>
      <c r="O99" s="38"/>
      <c r="P99" s="38"/>
      <c r="Q99" s="38"/>
      <c r="R99" s="38" t="s">
        <v>143</v>
      </c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 t="s">
        <v>143</v>
      </c>
      <c r="AL99" s="38" t="s">
        <v>143</v>
      </c>
      <c r="AM99" s="38" t="s">
        <v>143</v>
      </c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9"/>
      <c r="BK99" s="39"/>
      <c r="BL99" s="38"/>
      <c r="BM99" s="39"/>
      <c r="BN99" s="39"/>
      <c r="BO99" s="39"/>
      <c r="BP99" s="39"/>
      <c r="BQ99" s="39"/>
      <c r="BR99" s="39"/>
      <c r="BS99" s="39"/>
      <c r="BT99" s="40" t="s">
        <v>142</v>
      </c>
      <c r="BU99" s="20"/>
    </row>
    <row r="100" spans="1:73" s="8" customFormat="1" ht="18" hidden="1" customHeight="1" outlineLevel="1" x14ac:dyDescent="0.2">
      <c r="A100" s="12"/>
      <c r="B100" s="13">
        <v>14</v>
      </c>
      <c r="C100" s="9">
        <v>44434</v>
      </c>
      <c r="D100" s="10">
        <f t="shared" si="38"/>
        <v>13</v>
      </c>
      <c r="E100" s="38" t="s">
        <v>143</v>
      </c>
      <c r="F100" s="38" t="s">
        <v>143</v>
      </c>
      <c r="G100" s="38" t="s">
        <v>143</v>
      </c>
      <c r="H100" s="38" t="s">
        <v>143</v>
      </c>
      <c r="I100" s="38" t="s">
        <v>143</v>
      </c>
      <c r="J100" s="38"/>
      <c r="K100" s="38"/>
      <c r="L100" s="38"/>
      <c r="M100" s="38"/>
      <c r="N100" s="38" t="s">
        <v>143</v>
      </c>
      <c r="O100" s="38"/>
      <c r="P100" s="38"/>
      <c r="Q100" s="38"/>
      <c r="R100" s="38" t="s">
        <v>143</v>
      </c>
      <c r="S100" s="38"/>
      <c r="T100" s="38"/>
      <c r="U100" s="38" t="s">
        <v>143</v>
      </c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 t="s">
        <v>143</v>
      </c>
      <c r="AK100" s="38" t="s">
        <v>143</v>
      </c>
      <c r="AL100" s="38" t="s">
        <v>143</v>
      </c>
      <c r="AM100" s="38" t="s">
        <v>143</v>
      </c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9"/>
      <c r="BK100" s="39"/>
      <c r="BL100" s="38"/>
      <c r="BM100" s="39"/>
      <c r="BN100" s="39"/>
      <c r="BO100" s="39"/>
      <c r="BP100" s="39"/>
      <c r="BQ100" s="39"/>
      <c r="BR100" s="39"/>
      <c r="BS100" s="39"/>
      <c r="BT100" s="40" t="s">
        <v>142</v>
      </c>
      <c r="BU100" s="20"/>
    </row>
    <row r="101" spans="1:73" s="8" customFormat="1" ht="18" hidden="1" customHeight="1" outlineLevel="1" thickBot="1" x14ac:dyDescent="0.25">
      <c r="A101" s="12"/>
      <c r="B101" s="13">
        <v>15</v>
      </c>
      <c r="C101" s="9">
        <v>44435</v>
      </c>
      <c r="D101" s="10">
        <f t="shared" si="38"/>
        <v>13</v>
      </c>
      <c r="E101" s="38" t="s">
        <v>143</v>
      </c>
      <c r="F101" s="38" t="s">
        <v>143</v>
      </c>
      <c r="G101" s="38" t="s">
        <v>143</v>
      </c>
      <c r="H101" s="38" t="s">
        <v>143</v>
      </c>
      <c r="I101" s="38" t="s">
        <v>143</v>
      </c>
      <c r="J101" s="38"/>
      <c r="K101" s="38"/>
      <c r="L101" s="38"/>
      <c r="M101" s="38"/>
      <c r="N101" s="38" t="s">
        <v>143</v>
      </c>
      <c r="O101" s="38"/>
      <c r="P101" s="38"/>
      <c r="Q101" s="38"/>
      <c r="R101" s="38" t="s">
        <v>143</v>
      </c>
      <c r="S101" s="38"/>
      <c r="T101" s="38"/>
      <c r="U101" s="38" t="s">
        <v>143</v>
      </c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 t="s">
        <v>143</v>
      </c>
      <c r="AK101" s="38" t="s">
        <v>143</v>
      </c>
      <c r="AL101" s="38" t="s">
        <v>143</v>
      </c>
      <c r="AM101" s="38" t="s">
        <v>143</v>
      </c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9"/>
      <c r="BK101" s="39"/>
      <c r="BL101" s="38"/>
      <c r="BM101" s="39"/>
      <c r="BN101" s="39"/>
      <c r="BO101" s="39"/>
      <c r="BP101" s="39"/>
      <c r="BQ101" s="39"/>
      <c r="BR101" s="39"/>
      <c r="BS101" s="39"/>
      <c r="BT101" s="40" t="s">
        <v>142</v>
      </c>
      <c r="BU101" s="20"/>
    </row>
    <row r="102" spans="1:73" s="12" customFormat="1" ht="18" customHeight="1" collapsed="1" thickBot="1" x14ac:dyDescent="0.25">
      <c r="A102" s="14" t="s">
        <v>125</v>
      </c>
      <c r="B102" s="167" t="s">
        <v>126</v>
      </c>
      <c r="C102" s="168"/>
      <c r="D102" s="11">
        <f>SUM(D103:D113)</f>
        <v>151</v>
      </c>
      <c r="E102" s="41">
        <f t="shared" ref="E102:AJ102" si="39">COUNTIF(E103:E113,"〇")+ COUNTIF(E103:E113,"◎") *1.25 + COUNTIF(E103:E113,"☆")*0.75+ COUNTIF(E103:E113,"△")*0.5</f>
        <v>12.5</v>
      </c>
      <c r="F102" s="41">
        <f t="shared" si="39"/>
        <v>12</v>
      </c>
      <c r="G102" s="41">
        <f t="shared" si="39"/>
        <v>5</v>
      </c>
      <c r="H102" s="41">
        <f t="shared" si="39"/>
        <v>7.5</v>
      </c>
      <c r="I102" s="41">
        <f t="shared" si="39"/>
        <v>13.5</v>
      </c>
      <c r="J102" s="41">
        <f t="shared" si="39"/>
        <v>0</v>
      </c>
      <c r="K102" s="41">
        <f t="shared" si="39"/>
        <v>0</v>
      </c>
      <c r="L102" s="41">
        <f t="shared" si="39"/>
        <v>0</v>
      </c>
      <c r="M102" s="41">
        <f t="shared" si="39"/>
        <v>0</v>
      </c>
      <c r="N102" s="41">
        <f t="shared" si="39"/>
        <v>13.5</v>
      </c>
      <c r="O102" s="41">
        <f t="shared" si="39"/>
        <v>0</v>
      </c>
      <c r="P102" s="41">
        <f t="shared" si="39"/>
        <v>0</v>
      </c>
      <c r="Q102" s="41">
        <f t="shared" si="39"/>
        <v>0.5</v>
      </c>
      <c r="R102" s="41">
        <f t="shared" si="39"/>
        <v>12.5</v>
      </c>
      <c r="S102" s="41">
        <f t="shared" si="39"/>
        <v>12.25</v>
      </c>
      <c r="T102" s="41">
        <f t="shared" si="39"/>
        <v>0</v>
      </c>
      <c r="U102" s="41">
        <f t="shared" si="39"/>
        <v>8.5</v>
      </c>
      <c r="V102" s="41">
        <f t="shared" si="39"/>
        <v>0.5</v>
      </c>
      <c r="W102" s="41">
        <f t="shared" si="39"/>
        <v>0</v>
      </c>
      <c r="X102" s="41">
        <f t="shared" si="39"/>
        <v>0</v>
      </c>
      <c r="Y102" s="41">
        <f t="shared" si="39"/>
        <v>0</v>
      </c>
      <c r="Z102" s="41">
        <f t="shared" si="39"/>
        <v>0</v>
      </c>
      <c r="AA102" s="41">
        <f t="shared" si="39"/>
        <v>0</v>
      </c>
      <c r="AB102" s="41">
        <f t="shared" si="39"/>
        <v>0</v>
      </c>
      <c r="AC102" s="41">
        <f t="shared" si="39"/>
        <v>0</v>
      </c>
      <c r="AD102" s="41">
        <f t="shared" si="39"/>
        <v>1.25</v>
      </c>
      <c r="AE102" s="41">
        <f t="shared" si="39"/>
        <v>0</v>
      </c>
      <c r="AF102" s="41">
        <f t="shared" si="39"/>
        <v>0</v>
      </c>
      <c r="AG102" s="41">
        <f t="shared" si="39"/>
        <v>0</v>
      </c>
      <c r="AH102" s="41">
        <f t="shared" si="39"/>
        <v>0</v>
      </c>
      <c r="AI102" s="41">
        <f t="shared" si="39"/>
        <v>8.75</v>
      </c>
      <c r="AJ102" s="41">
        <f t="shared" si="39"/>
        <v>8.5</v>
      </c>
      <c r="AK102" s="41">
        <f t="shared" ref="AK102:BR102" si="40">COUNTIF(AK103:AK113,"〇")+ COUNTIF(AK103:AK113,"◎") *1.25 + COUNTIF(AK103:AK113,"☆")*0.75+ COUNTIF(AK103:AK113,"△")*0.5</f>
        <v>11.25</v>
      </c>
      <c r="AL102" s="41">
        <f t="shared" si="40"/>
        <v>12</v>
      </c>
      <c r="AM102" s="41">
        <f t="shared" si="40"/>
        <v>11.75</v>
      </c>
      <c r="AN102" s="41">
        <f t="shared" si="40"/>
        <v>0</v>
      </c>
      <c r="AO102" s="41">
        <f t="shared" si="40"/>
        <v>0</v>
      </c>
      <c r="AP102" s="41">
        <f t="shared" si="40"/>
        <v>0</v>
      </c>
      <c r="AQ102" s="41">
        <f t="shared" si="40"/>
        <v>0</v>
      </c>
      <c r="AR102" s="41">
        <f t="shared" si="40"/>
        <v>0</v>
      </c>
      <c r="AS102" s="41">
        <f t="shared" si="40"/>
        <v>0</v>
      </c>
      <c r="AT102" s="41">
        <f t="shared" si="40"/>
        <v>0</v>
      </c>
      <c r="AU102" s="41">
        <f t="shared" si="40"/>
        <v>0</v>
      </c>
      <c r="AV102" s="41">
        <f t="shared" si="40"/>
        <v>0</v>
      </c>
      <c r="AW102" s="41">
        <f t="shared" si="40"/>
        <v>0</v>
      </c>
      <c r="AX102" s="41">
        <f t="shared" si="40"/>
        <v>0</v>
      </c>
      <c r="AY102" s="41">
        <f t="shared" si="40"/>
        <v>0</v>
      </c>
      <c r="AZ102" s="41">
        <f t="shared" si="40"/>
        <v>0</v>
      </c>
      <c r="BA102" s="41">
        <f t="shared" si="40"/>
        <v>0</v>
      </c>
      <c r="BB102" s="41">
        <f t="shared" si="40"/>
        <v>0</v>
      </c>
      <c r="BC102" s="41">
        <f t="shared" si="40"/>
        <v>0</v>
      </c>
      <c r="BD102" s="41">
        <f t="shared" ref="BD102:BE102" si="41">COUNTIF(BD103:BD113,"〇")+ COUNTIF(BD103:BD113,"◎") *1.25 + COUNTIF(BD103:BD113,"☆")*0.75+ COUNTIF(BD103:BD113,"△")*0.5</f>
        <v>1</v>
      </c>
      <c r="BE102" s="41">
        <f t="shared" si="41"/>
        <v>1</v>
      </c>
      <c r="BF102" s="41">
        <f t="shared" si="40"/>
        <v>0</v>
      </c>
      <c r="BG102" s="41">
        <f t="shared" si="40"/>
        <v>0</v>
      </c>
      <c r="BH102" s="41">
        <f t="shared" si="40"/>
        <v>0</v>
      </c>
      <c r="BI102" s="41">
        <f t="shared" si="40"/>
        <v>0</v>
      </c>
      <c r="BJ102" s="41">
        <f t="shared" si="40"/>
        <v>0</v>
      </c>
      <c r="BK102" s="41">
        <f t="shared" si="40"/>
        <v>0</v>
      </c>
      <c r="BL102" s="41">
        <f t="shared" si="40"/>
        <v>0</v>
      </c>
      <c r="BM102" s="41">
        <f t="shared" si="40"/>
        <v>2</v>
      </c>
      <c r="BN102" s="41">
        <f t="shared" si="40"/>
        <v>0</v>
      </c>
      <c r="BO102" s="41">
        <f t="shared" si="40"/>
        <v>0</v>
      </c>
      <c r="BP102" s="41">
        <f t="shared" si="40"/>
        <v>1</v>
      </c>
      <c r="BQ102" s="41">
        <f t="shared" si="40"/>
        <v>0</v>
      </c>
      <c r="BR102" s="41">
        <f t="shared" si="40"/>
        <v>0</v>
      </c>
      <c r="BS102" s="41">
        <f t="shared" ref="BS102:BT102" si="42">COUNTIF(BS103:BS113,"〇")+ COUNTIF(BS103:BS113,"◎") *1.25 + COUNTIF(BS103:BS113,"☆")*0.75+ COUNTIF(BS103:BS113,"△")*0.5</f>
        <v>4</v>
      </c>
      <c r="BT102" s="42">
        <f t="shared" si="42"/>
        <v>11</v>
      </c>
    </row>
    <row r="103" spans="1:73" s="8" customFormat="1" ht="18" customHeight="1" outlineLevel="1" x14ac:dyDescent="0.2">
      <c r="A103" s="12"/>
      <c r="B103" s="13">
        <v>1</v>
      </c>
      <c r="C103" s="9">
        <v>44452</v>
      </c>
      <c r="D103" s="10">
        <f t="shared" ref="D103:D113" si="43">COUNTA(E103:BT103)</f>
        <v>16</v>
      </c>
      <c r="E103" s="38" t="s">
        <v>169</v>
      </c>
      <c r="F103" s="38" t="s">
        <v>144</v>
      </c>
      <c r="G103" s="38"/>
      <c r="H103" s="38" t="s">
        <v>143</v>
      </c>
      <c r="I103" s="38" t="s">
        <v>143</v>
      </c>
      <c r="J103" s="38"/>
      <c r="K103" s="38"/>
      <c r="L103" s="38"/>
      <c r="M103" s="38"/>
      <c r="N103" s="38" t="s">
        <v>143</v>
      </c>
      <c r="O103" s="38"/>
      <c r="P103" s="38"/>
      <c r="Q103" s="38"/>
      <c r="R103" s="38" t="s">
        <v>143</v>
      </c>
      <c r="S103" s="38" t="s">
        <v>143</v>
      </c>
      <c r="T103" s="38"/>
      <c r="U103" s="38" t="s">
        <v>143</v>
      </c>
      <c r="V103" s="38"/>
      <c r="W103" s="38"/>
      <c r="X103" s="38"/>
      <c r="Y103" s="38"/>
      <c r="Z103" s="38"/>
      <c r="AA103" s="38"/>
      <c r="AB103" s="38"/>
      <c r="AC103" s="38"/>
      <c r="AD103" s="38" t="s">
        <v>143</v>
      </c>
      <c r="AE103" s="38"/>
      <c r="AF103" s="38"/>
      <c r="AG103" s="38"/>
      <c r="AH103" s="38"/>
      <c r="AI103" s="38"/>
      <c r="AJ103" s="38" t="s">
        <v>143</v>
      </c>
      <c r="AK103" s="38" t="s">
        <v>143</v>
      </c>
      <c r="AL103" s="38" t="s">
        <v>143</v>
      </c>
      <c r="AM103" s="38" t="s">
        <v>143</v>
      </c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9"/>
      <c r="BK103" s="39"/>
      <c r="BL103" s="38"/>
      <c r="BM103" s="39" t="s">
        <v>142</v>
      </c>
      <c r="BN103" s="39"/>
      <c r="BO103" s="39"/>
      <c r="BP103" s="39"/>
      <c r="BQ103" s="39"/>
      <c r="BR103" s="39"/>
      <c r="BS103" s="39" t="s">
        <v>142</v>
      </c>
      <c r="BT103" s="40" t="s">
        <v>142</v>
      </c>
      <c r="BU103" s="20"/>
    </row>
    <row r="104" spans="1:73" s="8" customFormat="1" ht="18" customHeight="1" outlineLevel="1" x14ac:dyDescent="0.2">
      <c r="A104" s="12"/>
      <c r="B104" s="13">
        <v>2</v>
      </c>
      <c r="C104" s="9">
        <v>44453</v>
      </c>
      <c r="D104" s="10">
        <f t="shared" si="43"/>
        <v>7</v>
      </c>
      <c r="E104" s="38"/>
      <c r="F104" s="38" t="s">
        <v>142</v>
      </c>
      <c r="G104" s="38"/>
      <c r="H104" s="38"/>
      <c r="I104" s="38" t="s">
        <v>142</v>
      </c>
      <c r="J104" s="38"/>
      <c r="K104" s="38"/>
      <c r="L104" s="38"/>
      <c r="M104" s="38"/>
      <c r="N104" s="38" t="s">
        <v>142</v>
      </c>
      <c r="O104" s="38"/>
      <c r="P104" s="38"/>
      <c r="Q104" s="38"/>
      <c r="R104" s="38"/>
      <c r="S104" s="38" t="s">
        <v>142</v>
      </c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 t="s">
        <v>142</v>
      </c>
      <c r="AM104" s="38" t="s">
        <v>142</v>
      </c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9"/>
      <c r="BK104" s="39"/>
      <c r="BL104" s="38"/>
      <c r="BM104" s="39"/>
      <c r="BN104" s="39"/>
      <c r="BO104" s="39"/>
      <c r="BP104" s="39"/>
      <c r="BQ104" s="39"/>
      <c r="BR104" s="39"/>
      <c r="BS104" s="39"/>
      <c r="BT104" s="40" t="s">
        <v>142</v>
      </c>
      <c r="BU104" s="20"/>
    </row>
    <row r="105" spans="1:73" s="8" customFormat="1" ht="18" customHeight="1" outlineLevel="1" x14ac:dyDescent="0.2">
      <c r="A105" s="12"/>
      <c r="B105" s="13">
        <v>3</v>
      </c>
      <c r="C105" s="9">
        <v>44455</v>
      </c>
      <c r="D105" s="10">
        <f t="shared" si="43"/>
        <v>10</v>
      </c>
      <c r="E105" s="38" t="s">
        <v>154</v>
      </c>
      <c r="F105" s="38" t="s">
        <v>143</v>
      </c>
      <c r="G105" s="38"/>
      <c r="H105" s="38"/>
      <c r="I105" s="38" t="s">
        <v>143</v>
      </c>
      <c r="J105" s="38"/>
      <c r="K105" s="38"/>
      <c r="L105" s="38"/>
      <c r="M105" s="38"/>
      <c r="N105" s="38" t="s">
        <v>143</v>
      </c>
      <c r="O105" s="38"/>
      <c r="P105" s="38"/>
      <c r="Q105" s="38"/>
      <c r="R105" s="38" t="s">
        <v>143</v>
      </c>
      <c r="S105" s="38" t="s">
        <v>143</v>
      </c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 t="s">
        <v>143</v>
      </c>
      <c r="AL105" s="38" t="s">
        <v>143</v>
      </c>
      <c r="AM105" s="38" t="s">
        <v>143</v>
      </c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9"/>
      <c r="BK105" s="39"/>
      <c r="BL105" s="38"/>
      <c r="BM105" s="39"/>
      <c r="BN105" s="39"/>
      <c r="BO105" s="39"/>
      <c r="BP105" s="39"/>
      <c r="BQ105" s="39"/>
      <c r="BR105" s="39"/>
      <c r="BS105" s="39"/>
      <c r="BT105" s="40" t="s">
        <v>142</v>
      </c>
      <c r="BU105" s="20"/>
    </row>
    <row r="106" spans="1:73" s="8" customFormat="1" ht="18" customHeight="1" outlineLevel="1" x14ac:dyDescent="0.2">
      <c r="A106" s="12"/>
      <c r="B106" s="13">
        <v>4</v>
      </c>
      <c r="C106" s="9">
        <v>44456</v>
      </c>
      <c r="D106" s="10">
        <f t="shared" si="43"/>
        <v>14</v>
      </c>
      <c r="E106" s="38" t="s">
        <v>154</v>
      </c>
      <c r="F106" s="38" t="s">
        <v>143</v>
      </c>
      <c r="G106" s="38" t="s">
        <v>143</v>
      </c>
      <c r="H106" s="38" t="s">
        <v>143</v>
      </c>
      <c r="I106" s="38" t="s">
        <v>143</v>
      </c>
      <c r="J106" s="38"/>
      <c r="K106" s="38"/>
      <c r="L106" s="38"/>
      <c r="M106" s="38"/>
      <c r="N106" s="38" t="s">
        <v>143</v>
      </c>
      <c r="O106" s="38"/>
      <c r="P106" s="38"/>
      <c r="Q106" s="38"/>
      <c r="R106" s="38" t="s">
        <v>143</v>
      </c>
      <c r="S106" s="38" t="s">
        <v>149</v>
      </c>
      <c r="T106" s="38"/>
      <c r="U106" s="38"/>
      <c r="V106" s="38" t="s">
        <v>144</v>
      </c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 t="s">
        <v>143</v>
      </c>
      <c r="AJ106" s="38"/>
      <c r="AK106" s="38" t="s">
        <v>143</v>
      </c>
      <c r="AL106" s="38" t="s">
        <v>143</v>
      </c>
      <c r="AM106" s="38" t="s">
        <v>143</v>
      </c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9"/>
      <c r="BK106" s="39"/>
      <c r="BL106" s="38"/>
      <c r="BM106" s="39"/>
      <c r="BN106" s="39"/>
      <c r="BO106" s="39"/>
      <c r="BP106" s="39"/>
      <c r="BQ106" s="39"/>
      <c r="BR106" s="39"/>
      <c r="BS106" s="39"/>
      <c r="BT106" s="40" t="s">
        <v>142</v>
      </c>
      <c r="BU106" s="20"/>
    </row>
    <row r="107" spans="1:73" s="8" customFormat="1" ht="18" customHeight="1" outlineLevel="1" x14ac:dyDescent="0.2">
      <c r="A107" s="12"/>
      <c r="B107" s="13">
        <v>5</v>
      </c>
      <c r="C107" s="9">
        <v>44460</v>
      </c>
      <c r="D107" s="10">
        <f t="shared" si="43"/>
        <v>14</v>
      </c>
      <c r="E107" s="38" t="s">
        <v>154</v>
      </c>
      <c r="F107" s="38" t="s">
        <v>144</v>
      </c>
      <c r="G107" s="38" t="s">
        <v>143</v>
      </c>
      <c r="H107" s="38" t="s">
        <v>143</v>
      </c>
      <c r="I107" s="38" t="s">
        <v>143</v>
      </c>
      <c r="J107" s="38"/>
      <c r="K107" s="38"/>
      <c r="L107" s="38"/>
      <c r="M107" s="38"/>
      <c r="N107" s="38" t="s">
        <v>143</v>
      </c>
      <c r="O107" s="38"/>
      <c r="P107" s="38"/>
      <c r="Q107" s="38"/>
      <c r="R107" s="38" t="s">
        <v>143</v>
      </c>
      <c r="S107" s="38" t="s">
        <v>143</v>
      </c>
      <c r="T107" s="38"/>
      <c r="U107" s="38" t="s">
        <v>144</v>
      </c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 t="s">
        <v>144</v>
      </c>
      <c r="AK107" s="38"/>
      <c r="AL107" s="38" t="s">
        <v>143</v>
      </c>
      <c r="AM107" s="38" t="s">
        <v>142</v>
      </c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9"/>
      <c r="BK107" s="39"/>
      <c r="BL107" s="38"/>
      <c r="BM107" s="39"/>
      <c r="BN107" s="39"/>
      <c r="BO107" s="39"/>
      <c r="BP107" s="39"/>
      <c r="BQ107" s="39"/>
      <c r="BR107" s="39"/>
      <c r="BS107" s="39" t="s">
        <v>142</v>
      </c>
      <c r="BT107" s="40" t="s">
        <v>142</v>
      </c>
      <c r="BU107" s="20"/>
    </row>
    <row r="108" spans="1:73" s="8" customFormat="1" ht="18" customHeight="1" outlineLevel="1" x14ac:dyDescent="0.2">
      <c r="A108" s="12"/>
      <c r="B108" s="13">
        <v>6</v>
      </c>
      <c r="C108" s="9">
        <v>44461</v>
      </c>
      <c r="D108" s="10">
        <f t="shared" si="43"/>
        <v>14</v>
      </c>
      <c r="E108" s="38" t="s">
        <v>154</v>
      </c>
      <c r="F108" s="38" t="s">
        <v>143</v>
      </c>
      <c r="G108" s="38"/>
      <c r="H108" s="38" t="s">
        <v>143</v>
      </c>
      <c r="I108" s="38" t="s">
        <v>143</v>
      </c>
      <c r="J108" s="38"/>
      <c r="K108" s="38"/>
      <c r="L108" s="38"/>
      <c r="M108" s="38"/>
      <c r="N108" s="38" t="s">
        <v>143</v>
      </c>
      <c r="O108" s="38"/>
      <c r="P108" s="38"/>
      <c r="Q108" s="38"/>
      <c r="R108" s="38" t="s">
        <v>143</v>
      </c>
      <c r="S108" s="38" t="s">
        <v>143</v>
      </c>
      <c r="T108" s="38"/>
      <c r="U108" s="38" t="s">
        <v>143</v>
      </c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 t="s">
        <v>143</v>
      </c>
      <c r="AJ108" s="38" t="s">
        <v>143</v>
      </c>
      <c r="AK108" s="38" t="s">
        <v>143</v>
      </c>
      <c r="AL108" s="38" t="s">
        <v>143</v>
      </c>
      <c r="AM108" s="38" t="s">
        <v>143</v>
      </c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9"/>
      <c r="BK108" s="39"/>
      <c r="BL108" s="38"/>
      <c r="BM108" s="39"/>
      <c r="BN108" s="39"/>
      <c r="BO108" s="39"/>
      <c r="BP108" s="39"/>
      <c r="BQ108" s="39"/>
      <c r="BR108" s="39"/>
      <c r="BS108" s="39"/>
      <c r="BT108" s="40" t="s">
        <v>142</v>
      </c>
      <c r="BU108" s="20"/>
    </row>
    <row r="109" spans="1:73" s="8" customFormat="1" ht="18" customHeight="1" outlineLevel="1" x14ac:dyDescent="0.2">
      <c r="A109" s="12"/>
      <c r="B109" s="13">
        <v>7</v>
      </c>
      <c r="C109" s="9">
        <v>44463</v>
      </c>
      <c r="D109" s="10">
        <f t="shared" si="43"/>
        <v>19</v>
      </c>
      <c r="E109" s="38" t="s">
        <v>154</v>
      </c>
      <c r="F109" s="38" t="s">
        <v>143</v>
      </c>
      <c r="G109" s="38" t="s">
        <v>143</v>
      </c>
      <c r="H109" s="38" t="s">
        <v>143</v>
      </c>
      <c r="I109" s="38" t="s">
        <v>143</v>
      </c>
      <c r="J109" s="38"/>
      <c r="K109" s="38"/>
      <c r="L109" s="38"/>
      <c r="M109" s="38"/>
      <c r="N109" s="38" t="s">
        <v>143</v>
      </c>
      <c r="O109" s="38"/>
      <c r="P109" s="38"/>
      <c r="Q109" s="38"/>
      <c r="R109" s="38" t="s">
        <v>143</v>
      </c>
      <c r="S109" s="38" t="s">
        <v>143</v>
      </c>
      <c r="T109" s="38"/>
      <c r="U109" s="38" t="s">
        <v>143</v>
      </c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 t="s">
        <v>143</v>
      </c>
      <c r="AJ109" s="38" t="s">
        <v>143</v>
      </c>
      <c r="AK109" s="38" t="s">
        <v>143</v>
      </c>
      <c r="AL109" s="38" t="s">
        <v>143</v>
      </c>
      <c r="AM109" s="38" t="s">
        <v>143</v>
      </c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 t="s">
        <v>142</v>
      </c>
      <c r="BE109" s="38" t="s">
        <v>142</v>
      </c>
      <c r="BF109" s="38"/>
      <c r="BG109" s="38"/>
      <c r="BH109" s="38"/>
      <c r="BI109" s="38"/>
      <c r="BJ109" s="39"/>
      <c r="BK109" s="39"/>
      <c r="BL109" s="38"/>
      <c r="BM109" s="39"/>
      <c r="BN109" s="39"/>
      <c r="BO109" s="39"/>
      <c r="BP109" s="39" t="s">
        <v>142</v>
      </c>
      <c r="BQ109" s="39"/>
      <c r="BR109" s="39"/>
      <c r="BS109" s="39" t="s">
        <v>142</v>
      </c>
      <c r="BT109" s="40" t="s">
        <v>142</v>
      </c>
      <c r="BU109" s="20"/>
    </row>
    <row r="110" spans="1:73" s="8" customFormat="1" ht="18" customHeight="1" outlineLevel="1" x14ac:dyDescent="0.2">
      <c r="A110" s="12"/>
      <c r="B110" s="13">
        <v>8</v>
      </c>
      <c r="C110" s="9">
        <v>44466</v>
      </c>
      <c r="D110" s="10">
        <f t="shared" si="43"/>
        <v>14</v>
      </c>
      <c r="E110" s="38" t="s">
        <v>154</v>
      </c>
      <c r="F110" s="38" t="s">
        <v>143</v>
      </c>
      <c r="G110" s="38"/>
      <c r="H110" s="38"/>
      <c r="I110" s="38" t="s">
        <v>143</v>
      </c>
      <c r="J110" s="38"/>
      <c r="K110" s="38"/>
      <c r="L110" s="38"/>
      <c r="M110" s="38"/>
      <c r="N110" s="38" t="s">
        <v>143</v>
      </c>
      <c r="O110" s="38"/>
      <c r="P110" s="38"/>
      <c r="Q110" s="38"/>
      <c r="R110" s="38" t="s">
        <v>143</v>
      </c>
      <c r="S110" s="38" t="s">
        <v>143</v>
      </c>
      <c r="T110" s="38"/>
      <c r="U110" s="38" t="s">
        <v>143</v>
      </c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 t="s">
        <v>143</v>
      </c>
      <c r="AJ110" s="38" t="s">
        <v>143</v>
      </c>
      <c r="AK110" s="38" t="s">
        <v>143</v>
      </c>
      <c r="AL110" s="38" t="s">
        <v>144</v>
      </c>
      <c r="AM110" s="38" t="s">
        <v>144</v>
      </c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9"/>
      <c r="BK110" s="39"/>
      <c r="BL110" s="38"/>
      <c r="BM110" s="39" t="s">
        <v>142</v>
      </c>
      <c r="BN110" s="39"/>
      <c r="BO110" s="39"/>
      <c r="BP110" s="39"/>
      <c r="BQ110" s="39"/>
      <c r="BR110" s="39"/>
      <c r="BS110" s="39"/>
      <c r="BT110" s="40" t="s">
        <v>142</v>
      </c>
      <c r="BU110" s="20"/>
    </row>
    <row r="111" spans="1:73" s="8" customFormat="1" ht="18" customHeight="1" outlineLevel="1" x14ac:dyDescent="0.2">
      <c r="A111" s="12"/>
      <c r="B111" s="13">
        <v>9</v>
      </c>
      <c r="C111" s="9">
        <v>44467</v>
      </c>
      <c r="D111" s="10">
        <f t="shared" si="43"/>
        <v>14</v>
      </c>
      <c r="E111" s="38" t="s">
        <v>154</v>
      </c>
      <c r="F111" s="38" t="s">
        <v>143</v>
      </c>
      <c r="G111" s="38"/>
      <c r="H111" s="38"/>
      <c r="I111" s="38" t="s">
        <v>143</v>
      </c>
      <c r="J111" s="38"/>
      <c r="K111" s="38"/>
      <c r="L111" s="38"/>
      <c r="M111" s="38"/>
      <c r="N111" s="38" t="s">
        <v>143</v>
      </c>
      <c r="O111" s="38"/>
      <c r="P111" s="38"/>
      <c r="Q111" s="38"/>
      <c r="R111" s="38" t="s">
        <v>143</v>
      </c>
      <c r="S111" s="38" t="s">
        <v>143</v>
      </c>
      <c r="T111" s="38"/>
      <c r="U111" s="38" t="s">
        <v>143</v>
      </c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 t="s">
        <v>143</v>
      </c>
      <c r="AJ111" s="38" t="s">
        <v>143</v>
      </c>
      <c r="AK111" s="38" t="s">
        <v>143</v>
      </c>
      <c r="AL111" s="38" t="s">
        <v>143</v>
      </c>
      <c r="AM111" s="38" t="s">
        <v>143</v>
      </c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9"/>
      <c r="BK111" s="39"/>
      <c r="BL111" s="38"/>
      <c r="BM111" s="39"/>
      <c r="BN111" s="39"/>
      <c r="BO111" s="39"/>
      <c r="BP111" s="39"/>
      <c r="BQ111" s="39"/>
      <c r="BR111" s="39"/>
      <c r="BS111" s="39" t="s">
        <v>142</v>
      </c>
      <c r="BT111" s="40" t="s">
        <v>142</v>
      </c>
      <c r="BU111" s="20"/>
    </row>
    <row r="112" spans="1:73" s="8" customFormat="1" ht="18" customHeight="1" outlineLevel="1" x14ac:dyDescent="0.2">
      <c r="A112" s="12"/>
      <c r="B112" s="13">
        <v>10</v>
      </c>
      <c r="C112" s="9">
        <v>44468</v>
      </c>
      <c r="D112" s="10">
        <f t="shared" si="43"/>
        <v>16</v>
      </c>
      <c r="E112" s="38" t="s">
        <v>154</v>
      </c>
      <c r="F112" s="38" t="s">
        <v>143</v>
      </c>
      <c r="G112" s="38" t="s">
        <v>143</v>
      </c>
      <c r="H112" s="38" t="s">
        <v>143</v>
      </c>
      <c r="I112" s="38" t="s">
        <v>143</v>
      </c>
      <c r="J112" s="38"/>
      <c r="K112" s="38"/>
      <c r="L112" s="38"/>
      <c r="M112" s="38"/>
      <c r="N112" s="38" t="s">
        <v>143</v>
      </c>
      <c r="O112" s="38"/>
      <c r="P112" s="38"/>
      <c r="Q112" s="38" t="s">
        <v>144</v>
      </c>
      <c r="R112" s="38" t="s">
        <v>143</v>
      </c>
      <c r="S112" s="38" t="s">
        <v>144</v>
      </c>
      <c r="T112" s="38"/>
      <c r="U112" s="38" t="s">
        <v>144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 t="s">
        <v>143</v>
      </c>
      <c r="AJ112" s="38" t="s">
        <v>144</v>
      </c>
      <c r="AK112" s="38" t="s">
        <v>143</v>
      </c>
      <c r="AL112" s="38" t="s">
        <v>143</v>
      </c>
      <c r="AM112" s="38" t="s">
        <v>144</v>
      </c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9"/>
      <c r="BK112" s="39"/>
      <c r="BL112" s="38"/>
      <c r="BM112" s="39"/>
      <c r="BN112" s="39"/>
      <c r="BO112" s="39"/>
      <c r="BP112" s="39"/>
      <c r="BQ112" s="39"/>
      <c r="BR112" s="39"/>
      <c r="BS112" s="39"/>
      <c r="BT112" s="40" t="s">
        <v>142</v>
      </c>
      <c r="BU112" s="20"/>
    </row>
    <row r="113" spans="1:73" s="8" customFormat="1" ht="18" customHeight="1" outlineLevel="1" thickBot="1" x14ac:dyDescent="0.25">
      <c r="A113" s="12"/>
      <c r="B113" s="13">
        <v>11</v>
      </c>
      <c r="C113" s="9">
        <v>44469</v>
      </c>
      <c r="D113" s="10">
        <f t="shared" si="43"/>
        <v>13</v>
      </c>
      <c r="E113" s="38" t="s">
        <v>154</v>
      </c>
      <c r="F113" s="38" t="s">
        <v>143</v>
      </c>
      <c r="G113" s="38"/>
      <c r="H113" s="38"/>
      <c r="I113" s="38" t="s">
        <v>143</v>
      </c>
      <c r="J113" s="38"/>
      <c r="K113" s="38"/>
      <c r="L113" s="38"/>
      <c r="M113" s="38"/>
      <c r="N113" s="38" t="s">
        <v>143</v>
      </c>
      <c r="O113" s="38"/>
      <c r="P113" s="38"/>
      <c r="Q113" s="38"/>
      <c r="R113" s="38" t="s">
        <v>143</v>
      </c>
      <c r="S113" s="38" t="s">
        <v>143</v>
      </c>
      <c r="T113" s="38"/>
      <c r="U113" s="38" t="s">
        <v>143</v>
      </c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 t="s">
        <v>143</v>
      </c>
      <c r="AJ113" s="38" t="s">
        <v>143</v>
      </c>
      <c r="AK113" s="38" t="s">
        <v>143</v>
      </c>
      <c r="AL113" s="38" t="s">
        <v>144</v>
      </c>
      <c r="AM113" s="38" t="s">
        <v>143</v>
      </c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9"/>
      <c r="BK113" s="39"/>
      <c r="BL113" s="38"/>
      <c r="BM113" s="39"/>
      <c r="BN113" s="39"/>
      <c r="BO113" s="39"/>
      <c r="BP113" s="39"/>
      <c r="BQ113" s="39"/>
      <c r="BR113" s="39"/>
      <c r="BS113" s="39"/>
      <c r="BT113" s="40" t="s">
        <v>142</v>
      </c>
      <c r="BU113" s="20"/>
    </row>
    <row r="114" spans="1:73" s="12" customFormat="1" ht="18" customHeight="1" thickBot="1" x14ac:dyDescent="0.25">
      <c r="A114" s="25" t="s">
        <v>4</v>
      </c>
      <c r="B114" s="165" t="s">
        <v>11</v>
      </c>
      <c r="C114" s="166"/>
      <c r="D114" s="15">
        <f t="shared" ref="D114:AI114" si="44">D12+D13+D34+D49+D68+D86+D102</f>
        <v>1301</v>
      </c>
      <c r="E114" s="27">
        <f t="shared" si="44"/>
        <v>120.25</v>
      </c>
      <c r="F114" s="27">
        <f t="shared" si="44"/>
        <v>109</v>
      </c>
      <c r="G114" s="27">
        <f t="shared" si="44"/>
        <v>106.25</v>
      </c>
      <c r="H114" s="27">
        <f t="shared" si="44"/>
        <v>79.25</v>
      </c>
      <c r="I114" s="27">
        <f t="shared" si="44"/>
        <v>133</v>
      </c>
      <c r="J114" s="27">
        <f t="shared" si="44"/>
        <v>15</v>
      </c>
      <c r="K114" s="27">
        <f t="shared" si="44"/>
        <v>0</v>
      </c>
      <c r="L114" s="27">
        <f t="shared" si="44"/>
        <v>12</v>
      </c>
      <c r="M114" s="27">
        <f t="shared" si="44"/>
        <v>58.25</v>
      </c>
      <c r="N114" s="27">
        <f t="shared" si="44"/>
        <v>124.5</v>
      </c>
      <c r="O114" s="27">
        <f t="shared" si="44"/>
        <v>35.5</v>
      </c>
      <c r="P114" s="27">
        <f t="shared" si="44"/>
        <v>30.25</v>
      </c>
      <c r="Q114" s="27">
        <f t="shared" si="44"/>
        <v>43.25</v>
      </c>
      <c r="R114" s="27">
        <f t="shared" si="44"/>
        <v>120</v>
      </c>
      <c r="S114" s="27">
        <f t="shared" si="44"/>
        <v>34.25</v>
      </c>
      <c r="T114" s="27">
        <f t="shared" si="44"/>
        <v>25.25</v>
      </c>
      <c r="U114" s="27">
        <f t="shared" si="44"/>
        <v>80.5</v>
      </c>
      <c r="V114" s="27">
        <f t="shared" si="44"/>
        <v>43.5</v>
      </c>
      <c r="W114" s="27">
        <f t="shared" si="44"/>
        <v>29.75</v>
      </c>
      <c r="X114" s="27">
        <f t="shared" si="44"/>
        <v>0</v>
      </c>
      <c r="Y114" s="27">
        <f t="shared" si="44"/>
        <v>13.5</v>
      </c>
      <c r="Z114" s="27">
        <f t="shared" si="44"/>
        <v>8.5</v>
      </c>
      <c r="AA114" s="27">
        <f t="shared" si="44"/>
        <v>9</v>
      </c>
      <c r="AB114" s="27">
        <f t="shared" si="44"/>
        <v>19</v>
      </c>
      <c r="AC114" s="27">
        <f t="shared" si="44"/>
        <v>4</v>
      </c>
      <c r="AD114" s="27">
        <f t="shared" si="44"/>
        <v>49.5</v>
      </c>
      <c r="AE114" s="27">
        <f t="shared" si="44"/>
        <v>17.25</v>
      </c>
      <c r="AF114" s="27">
        <f t="shared" si="44"/>
        <v>9</v>
      </c>
      <c r="AG114" s="27">
        <f t="shared" si="44"/>
        <v>7</v>
      </c>
      <c r="AH114" s="27">
        <f t="shared" si="44"/>
        <v>0</v>
      </c>
      <c r="AI114" s="27">
        <f t="shared" si="44"/>
        <v>71.75</v>
      </c>
      <c r="AJ114" s="27">
        <f t="shared" ref="AJ114:BS114" si="45">AJ12+AJ13+AJ34+AJ49+AJ68+AJ86+AJ102</f>
        <v>69</v>
      </c>
      <c r="AK114" s="27">
        <f t="shared" si="45"/>
        <v>116.25</v>
      </c>
      <c r="AL114" s="27">
        <f t="shared" si="45"/>
        <v>62</v>
      </c>
      <c r="AM114" s="27">
        <f t="shared" si="45"/>
        <v>34</v>
      </c>
      <c r="AN114" s="27">
        <f t="shared" si="45"/>
        <v>5</v>
      </c>
      <c r="AO114" s="27">
        <f t="shared" si="45"/>
        <v>0</v>
      </c>
      <c r="AP114" s="27">
        <f t="shared" si="45"/>
        <v>1</v>
      </c>
      <c r="AQ114" s="27">
        <f t="shared" si="45"/>
        <v>0</v>
      </c>
      <c r="AR114" s="27">
        <f t="shared" si="45"/>
        <v>0</v>
      </c>
      <c r="AS114" s="27">
        <f t="shared" si="45"/>
        <v>0</v>
      </c>
      <c r="AT114" s="27">
        <f t="shared" si="45"/>
        <v>7</v>
      </c>
      <c r="AU114" s="27">
        <f t="shared" si="45"/>
        <v>18.25</v>
      </c>
      <c r="AV114" s="27">
        <f t="shared" si="45"/>
        <v>28</v>
      </c>
      <c r="AW114" s="27">
        <f t="shared" si="45"/>
        <v>46</v>
      </c>
      <c r="AX114" s="27">
        <f t="shared" si="45"/>
        <v>20</v>
      </c>
      <c r="AY114" s="27">
        <f t="shared" si="45"/>
        <v>29</v>
      </c>
      <c r="AZ114" s="27">
        <f t="shared" si="45"/>
        <v>2</v>
      </c>
      <c r="BA114" s="27">
        <f t="shared" si="45"/>
        <v>0</v>
      </c>
      <c r="BB114" s="27">
        <f t="shared" si="45"/>
        <v>0</v>
      </c>
      <c r="BC114" s="27">
        <f t="shared" si="45"/>
        <v>0</v>
      </c>
      <c r="BD114" s="27">
        <f t="shared" ref="BD114:BE114" si="46">BD12+BD13+BD34+BD49+BD68+BD86+BD102</f>
        <v>3</v>
      </c>
      <c r="BE114" s="27">
        <f t="shared" si="46"/>
        <v>3</v>
      </c>
      <c r="BF114" s="27">
        <f t="shared" si="45"/>
        <v>26</v>
      </c>
      <c r="BG114" s="27">
        <f t="shared" si="45"/>
        <v>0</v>
      </c>
      <c r="BH114" s="27">
        <f t="shared" si="45"/>
        <v>0</v>
      </c>
      <c r="BI114" s="27">
        <f t="shared" si="45"/>
        <v>0</v>
      </c>
      <c r="BJ114" s="27">
        <f t="shared" si="45"/>
        <v>1</v>
      </c>
      <c r="BK114" s="27">
        <f t="shared" si="45"/>
        <v>1</v>
      </c>
      <c r="BL114" s="27">
        <f t="shared" si="45"/>
        <v>0</v>
      </c>
      <c r="BM114" s="27">
        <f t="shared" si="45"/>
        <v>13</v>
      </c>
      <c r="BN114" s="27">
        <f t="shared" si="45"/>
        <v>0</v>
      </c>
      <c r="BO114" s="27">
        <f t="shared" si="45"/>
        <v>0</v>
      </c>
      <c r="BP114" s="27">
        <f t="shared" si="45"/>
        <v>5</v>
      </c>
      <c r="BQ114" s="27">
        <f t="shared" si="45"/>
        <v>6</v>
      </c>
      <c r="BR114" s="27">
        <f t="shared" si="45"/>
        <v>0</v>
      </c>
      <c r="BS114" s="27">
        <f t="shared" si="45"/>
        <v>27</v>
      </c>
      <c r="BT114" s="28">
        <f>BT13+BT49+BT34+BT68+BT86+BT102</f>
        <v>95</v>
      </c>
    </row>
    <row r="119" spans="1:73" x14ac:dyDescent="0.2">
      <c r="C119" s="99"/>
    </row>
  </sheetData>
  <mergeCells count="30">
    <mergeCell ref="BH3:BT3"/>
    <mergeCell ref="BF3:BG3"/>
    <mergeCell ref="B49:C49"/>
    <mergeCell ref="B13:C13"/>
    <mergeCell ref="B34:C34"/>
    <mergeCell ref="B9:D9"/>
    <mergeCell ref="B12:C12"/>
    <mergeCell ref="B6:C6"/>
    <mergeCell ref="B5:D5"/>
    <mergeCell ref="AF3:AG3"/>
    <mergeCell ref="B7:D7"/>
    <mergeCell ref="B8:D8"/>
    <mergeCell ref="AT3:AY3"/>
    <mergeCell ref="V3:AE3"/>
    <mergeCell ref="AZ3:BA3"/>
    <mergeCell ref="AO3:AS3"/>
    <mergeCell ref="B1:D1"/>
    <mergeCell ref="B3:B4"/>
    <mergeCell ref="C3:C4"/>
    <mergeCell ref="D3:D4"/>
    <mergeCell ref="B114:C114"/>
    <mergeCell ref="B102:C102"/>
    <mergeCell ref="B86:C86"/>
    <mergeCell ref="B68:C68"/>
    <mergeCell ref="B11:D11"/>
    <mergeCell ref="BD3:BE3"/>
    <mergeCell ref="AI3:AN3"/>
    <mergeCell ref="N3:U3"/>
    <mergeCell ref="E3:L3"/>
    <mergeCell ref="B10:D10"/>
  </mergeCells>
  <phoneticPr fontId="27"/>
  <dataValidations count="4">
    <dataValidation imeMode="hiragana" allowBlank="1" showInputMessage="1" showErrorMessage="1" sqref="B3:C3 BT86 BT68 BT102 BM102:BR102 AN49:BA49 BM49:BT49 BJ102:BK102 L49:AK49 E49:J49 BC49:BK49 A4:XFD6" xr:uid="{00000000-0002-0000-0000-000000000000}"/>
    <dataValidation imeMode="off" allowBlank="1" showInputMessage="1" showErrorMessage="1" sqref="BS1:BS2 BS102 BS114:BS65509 BB49 D6:D65509 D1:E3 AT1:AZ3 BG1:BL2 N3:W3 BJ115:BL65509 F1:BA2 AL49:AM49 BL49 BL102 BL114 BE1:BE2 K49 BB1:BD3 BF1:BF3 E34:BT34 E68:BS68 E86:BS86 E102:BI102 E5:BT13 E114:BI65509" xr:uid="{00000000-0002-0000-0000-000001000000}"/>
    <dataValidation imeMode="halfAlpha" allowBlank="1" showInputMessage="1" showErrorMessage="1" sqref="C14:C33 C50:C67 C35:C48 C69:C85 C87:C101 C103:C113" xr:uid="{00000000-0002-0000-0000-000002000000}"/>
    <dataValidation type="list" allowBlank="1" showInputMessage="1" sqref="E69:BT85 E87:BT101 E35:BT48 E50:BT67 E14:BT33 E103:BT113" xr:uid="{00000000-0002-0000-0000-000003000000}">
      <formula1>"〇,◎,☆,△"</formula1>
    </dataValidation>
  </dataValidations>
  <pageMargins left="0.19685039370078741" right="0" top="0" bottom="0" header="0.51181102362204722" footer="0.51181102362204722"/>
  <pageSetup paperSize="9" scale="73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M54"/>
  <sheetViews>
    <sheetView tabSelected="1" workbookViewId="0">
      <pane ySplit="11" topLeftCell="A27" activePane="bottomLeft" state="frozen"/>
      <selection pane="bottomLeft" activeCell="AP30" sqref="AP30"/>
    </sheetView>
  </sheetViews>
  <sheetFormatPr defaultColWidth="9" defaultRowHeight="13.2" x14ac:dyDescent="0.2"/>
  <cols>
    <col min="1" max="1" width="3.33203125" style="30" customWidth="1"/>
    <col min="2" max="2" width="43.6640625" style="30" customWidth="1"/>
    <col min="3" max="3" width="4.44140625" style="43" bestFit="1" customWidth="1"/>
    <col min="4" max="29" width="2.6640625" style="32" customWidth="1"/>
    <col min="30" max="38" width="2.6640625" style="32" hidden="1" customWidth="1"/>
    <col min="39" max="39" width="2.6640625" style="32" customWidth="1"/>
    <col min="40" max="16384" width="9" style="30"/>
  </cols>
  <sheetData>
    <row r="1" spans="2:39" ht="13.8" thickBot="1" x14ac:dyDescent="0.25">
      <c r="B1" s="37">
        <f ca="1">TODAY()</f>
        <v>44518</v>
      </c>
      <c r="C1" s="32" t="s">
        <v>25</v>
      </c>
    </row>
    <row r="2" spans="2:39" s="46" customFormat="1" ht="15" thickBot="1" x14ac:dyDescent="0.25">
      <c r="B2" s="197" t="s">
        <v>167</v>
      </c>
      <c r="C2" s="198"/>
      <c r="D2" s="64">
        <f t="shared" ref="D2" si="0">IF(D$11="","",HLOOKUP(D$11,出席表,3,0))</f>
        <v>133</v>
      </c>
      <c r="E2" s="64">
        <f t="shared" ref="E2:M2" si="1">IF(E$11="","",HLOOKUP(E$11,出席表,3,0))</f>
        <v>120</v>
      </c>
      <c r="F2" s="64">
        <f>IF(F$11="","",HLOOKUP(F$11,出席表,3,0))</f>
        <v>124.5</v>
      </c>
      <c r="G2" s="64">
        <f t="shared" si="1"/>
        <v>120.25</v>
      </c>
      <c r="H2" s="64">
        <f t="shared" si="1"/>
        <v>116.25</v>
      </c>
      <c r="I2" s="65">
        <f t="shared" si="1"/>
        <v>109</v>
      </c>
      <c r="J2" s="64">
        <f t="shared" si="1"/>
        <v>106.25</v>
      </c>
      <c r="K2" s="64">
        <f>IF(K$11="","",HLOOKUP(K$11,出席表,3,0))</f>
        <v>80.5</v>
      </c>
      <c r="L2" s="64">
        <f t="shared" si="1"/>
        <v>79.25</v>
      </c>
      <c r="M2" s="64">
        <f t="shared" si="1"/>
        <v>69</v>
      </c>
      <c r="N2" s="64">
        <f t="shared" ref="N2:P2" si="2">IF(N$11="","",HLOOKUP(N$11,出席表,3,0))</f>
        <v>71.75</v>
      </c>
      <c r="O2" s="64">
        <f>IF(O$11="","",HLOOKUP(O$11,出席表,3,0))</f>
        <v>62</v>
      </c>
      <c r="P2" s="64">
        <f t="shared" si="2"/>
        <v>49.5</v>
      </c>
      <c r="Q2" s="64">
        <f t="shared" ref="Q2:AB2" si="3">IF(Q$11="","",HLOOKUP(Q$11,出席表,3,0))</f>
        <v>58.25</v>
      </c>
      <c r="R2" s="64">
        <f>IF(R$11="","",HLOOKUP(R$11,出席表,3,0))</f>
        <v>34</v>
      </c>
      <c r="S2" s="64">
        <f>IF(S$11="","",HLOOKUP(S$11,出席表,3,0))</f>
        <v>43.5</v>
      </c>
      <c r="T2" s="64">
        <f>IF(T$11="","",HLOOKUP(T$11,出席表,3,0))</f>
        <v>43.25</v>
      </c>
      <c r="U2" s="64">
        <f>IF(U$11="","",HLOOKUP(U$11,出席表,3,0))</f>
        <v>15</v>
      </c>
      <c r="V2" s="64">
        <f t="shared" si="3"/>
        <v>35.5</v>
      </c>
      <c r="W2" s="64">
        <f>IF(W$11="","",HLOOKUP(W$11,出席表,3,0))</f>
        <v>5</v>
      </c>
      <c r="X2" s="64">
        <f>IF(X$11="","",HLOOKUP(X$11,出席表,3,0))</f>
        <v>13.5</v>
      </c>
      <c r="Y2" s="64">
        <f>IF(Y$11="","",HLOOKUP(Y$11,出席表,3,0))</f>
        <v>25.25</v>
      </c>
      <c r="Z2" s="64">
        <f t="shared" si="3"/>
        <v>17.25</v>
      </c>
      <c r="AA2" s="64">
        <f t="shared" si="3"/>
        <v>18.25</v>
      </c>
      <c r="AB2" s="64">
        <f t="shared" si="3"/>
        <v>29</v>
      </c>
      <c r="AC2" s="64">
        <f>IF(AC$11="","",HLOOKUP(AC$11,出席表,3,0))</f>
        <v>30.25</v>
      </c>
      <c r="AD2" s="64">
        <f t="shared" ref="AD2" si="4">IF(AD$11="","",HLOOKUP(AD$11,出席表,3,0))</f>
        <v>29.75</v>
      </c>
      <c r="AE2" s="64">
        <f t="shared" ref="AE2:AL2" si="5">IF(AE$11="","",HLOOKUP(AE$11,出席表,3,0))</f>
        <v>28</v>
      </c>
      <c r="AF2" s="64">
        <f t="shared" si="5"/>
        <v>46</v>
      </c>
      <c r="AG2" s="64" t="str">
        <f t="shared" si="5"/>
        <v/>
      </c>
      <c r="AH2" s="64" t="str">
        <f t="shared" si="5"/>
        <v/>
      </c>
      <c r="AI2" s="64" t="str">
        <f t="shared" si="5"/>
        <v/>
      </c>
      <c r="AJ2" s="64" t="str">
        <f t="shared" si="5"/>
        <v/>
      </c>
      <c r="AK2" s="64" t="str">
        <f t="shared" si="5"/>
        <v/>
      </c>
      <c r="AL2" s="64" t="str">
        <f t="shared" si="5"/>
        <v/>
      </c>
      <c r="AM2" s="66" t="str">
        <f t="shared" ref="AM2" si="6">IF(AM$11="","",HLOOKUP(AM$11,出席表,3,0))</f>
        <v/>
      </c>
    </row>
    <row r="3" spans="2:39" x14ac:dyDescent="0.2">
      <c r="B3" s="199" t="s">
        <v>134</v>
      </c>
      <c r="C3" s="200"/>
      <c r="D3" s="34" t="str">
        <f t="shared" ref="D3" si="7">IF(D$11="","",HLOOKUP(D$11,出席表,4,0))</f>
        <v>▲</v>
      </c>
      <c r="E3" s="34" t="str">
        <f t="shared" ref="E3:M3" si="8">IF(E$11="","",HLOOKUP(E$11,出席表,4,0))</f>
        <v>▲</v>
      </c>
      <c r="F3" s="35" t="str">
        <f>IF(F$11="","",HLOOKUP(F$11,出席表,4,0))</f>
        <v>▲</v>
      </c>
      <c r="G3" s="34" t="str">
        <f t="shared" si="8"/>
        <v>▲</v>
      </c>
      <c r="H3" s="34" t="str">
        <f t="shared" si="8"/>
        <v>▲</v>
      </c>
      <c r="I3" s="35" t="str">
        <f t="shared" si="8"/>
        <v>▲</v>
      </c>
      <c r="J3" s="34" t="str">
        <f t="shared" si="8"/>
        <v>▲</v>
      </c>
      <c r="K3" s="34" t="str">
        <f>IF(K$11="","",HLOOKUP(K$11,出席表,4,0))</f>
        <v>▲</v>
      </c>
      <c r="L3" s="34" t="str">
        <f t="shared" si="8"/>
        <v>▲</v>
      </c>
      <c r="M3" s="34" t="str">
        <f t="shared" si="8"/>
        <v>▲</v>
      </c>
      <c r="N3" s="35" t="str">
        <f t="shared" ref="N3:P3" si="9">IF(N$11="","",HLOOKUP(N$11,出席表,4,0))</f>
        <v>▲</v>
      </c>
      <c r="O3" s="34" t="str">
        <f>IF(O$11="","",HLOOKUP(O$11,出席表,4,0))</f>
        <v>▲</v>
      </c>
      <c r="P3" s="34" t="str">
        <f t="shared" si="9"/>
        <v>▲</v>
      </c>
      <c r="Q3" s="34" t="str">
        <f t="shared" ref="Q3:AB3" si="10">IF(Q$11="","",HLOOKUP(Q$11,出席表,4,0))</f>
        <v>▲</v>
      </c>
      <c r="R3" s="34">
        <f>IF(R$11="","",HLOOKUP(R$11,出席表,4,0))</f>
        <v>6</v>
      </c>
      <c r="S3" s="34" t="str">
        <f>IF(S$11="","",HLOOKUP(S$11,出席表,4,0))</f>
        <v>▲</v>
      </c>
      <c r="T3" s="34" t="str">
        <f t="shared" ref="T3:X3" si="11">IF(T$11="","",HLOOKUP(T$11,出席表,4,0))</f>
        <v>▲</v>
      </c>
      <c r="U3" s="34" t="str">
        <f t="shared" si="11"/>
        <v/>
      </c>
      <c r="V3" s="34">
        <f t="shared" si="11"/>
        <v>4.5</v>
      </c>
      <c r="W3" s="34" t="str">
        <f>IF(W$11="","",HLOOKUP(W$11,出席表,4,0))</f>
        <v/>
      </c>
      <c r="X3" s="34" t="str">
        <f t="shared" si="11"/>
        <v/>
      </c>
      <c r="Y3" s="34">
        <f>IF(Y$11="","",HLOOKUP(Y$11,出席表,4,0))</f>
        <v>14.75</v>
      </c>
      <c r="Z3" s="34" t="str">
        <f t="shared" si="10"/>
        <v/>
      </c>
      <c r="AA3" s="34" t="str">
        <f t="shared" si="10"/>
        <v/>
      </c>
      <c r="AB3" s="34">
        <f t="shared" si="10"/>
        <v>11</v>
      </c>
      <c r="AC3" s="34">
        <f>IF(AC$11="","",HLOOKUP(AC$11,出席表,4,0))</f>
        <v>9.75</v>
      </c>
      <c r="AD3" s="34">
        <f t="shared" ref="AD3" si="12">IF(AD$11="","",HLOOKUP(AD$11,出席表,4,0))</f>
        <v>10.25</v>
      </c>
      <c r="AE3" s="34">
        <f t="shared" ref="AE3:AL3" si="13">IF(AE$11="","",HLOOKUP(AE$11,出席表,4,0))</f>
        <v>12</v>
      </c>
      <c r="AF3" s="34" t="str">
        <f t="shared" si="13"/>
        <v>▲</v>
      </c>
      <c r="AG3" s="34" t="str">
        <f t="shared" si="13"/>
        <v/>
      </c>
      <c r="AH3" s="34" t="str">
        <f t="shared" si="13"/>
        <v/>
      </c>
      <c r="AI3" s="34" t="str">
        <f t="shared" si="13"/>
        <v/>
      </c>
      <c r="AJ3" s="34" t="str">
        <f t="shared" si="13"/>
        <v/>
      </c>
      <c r="AK3" s="34" t="str">
        <f t="shared" si="13"/>
        <v/>
      </c>
      <c r="AL3" s="34" t="str">
        <f t="shared" si="13"/>
        <v/>
      </c>
      <c r="AM3" s="67" t="str">
        <f t="shared" ref="AM3" si="14">IF(AM$11="","",HLOOKUP(AM$11,出席表,4,0))</f>
        <v/>
      </c>
    </row>
    <row r="4" spans="2:39" x14ac:dyDescent="0.2">
      <c r="B4" s="201" t="s">
        <v>135</v>
      </c>
      <c r="C4" s="202"/>
      <c r="D4" s="33" t="str">
        <f t="shared" ref="D4" si="15">IF(D$11="","",HLOOKUP(D$11,出席表,5,0))</f>
        <v>■</v>
      </c>
      <c r="E4" s="33" t="str">
        <f t="shared" ref="E4:M4" si="16">IF(E$11="","",HLOOKUP(E$11,出席表,5,0))</f>
        <v>■</v>
      </c>
      <c r="F4" s="36" t="str">
        <f>IF(F$11="","",HLOOKUP(F$11,出席表,5,0))</f>
        <v>■</v>
      </c>
      <c r="G4" s="33" t="str">
        <f t="shared" si="16"/>
        <v>■</v>
      </c>
      <c r="H4" s="33" t="str">
        <f t="shared" si="16"/>
        <v>■</v>
      </c>
      <c r="I4" s="36" t="str">
        <f t="shared" si="16"/>
        <v>■</v>
      </c>
      <c r="J4" s="33" t="str">
        <f t="shared" si="16"/>
        <v>■</v>
      </c>
      <c r="K4" s="33" t="str">
        <f>IF(K$11="","",HLOOKUP(K$11,出席表,5,0))</f>
        <v>■</v>
      </c>
      <c r="L4" s="33" t="str">
        <f t="shared" si="16"/>
        <v>■</v>
      </c>
      <c r="M4" s="33" t="str">
        <f t="shared" si="16"/>
        <v>■</v>
      </c>
      <c r="N4" s="36" t="str">
        <f t="shared" ref="N4:P4" si="17">IF(N$11="","",HLOOKUP(N$11,出席表,5,0))</f>
        <v>■</v>
      </c>
      <c r="O4" s="33">
        <f>IF(O$11="","",HLOOKUP(O$11,出席表,5,0))</f>
        <v>3</v>
      </c>
      <c r="P4" s="33">
        <f t="shared" si="17"/>
        <v>15.5</v>
      </c>
      <c r="Q4" s="33">
        <f t="shared" ref="Q4:AB4" si="18">IF(Q$11="","",HLOOKUP(Q$11,出席表,5,0))</f>
        <v>6.75</v>
      </c>
      <c r="R4" s="33" t="str">
        <f>IF(R$11="","",HLOOKUP(R$11,出席表,5,0))</f>
        <v/>
      </c>
      <c r="S4" s="33">
        <f>IF(S$11="","",HLOOKUP(S$11,出席表,5,0))</f>
        <v>21.5</v>
      </c>
      <c r="T4" s="33">
        <f t="shared" ref="T4:X4" si="19">IF(T$11="","",HLOOKUP(T$11,出席表,5,0))</f>
        <v>21.75</v>
      </c>
      <c r="U4" s="33" t="str">
        <f t="shared" si="19"/>
        <v/>
      </c>
      <c r="V4" s="33" t="str">
        <f t="shared" si="19"/>
        <v/>
      </c>
      <c r="W4" s="33" t="str">
        <f>IF(W$11="","",HLOOKUP(W$11,出席表,5,0))</f>
        <v/>
      </c>
      <c r="X4" s="33" t="str">
        <f t="shared" si="19"/>
        <v/>
      </c>
      <c r="Y4" s="33" t="str">
        <f>IF(Y$11="","",HLOOKUP(Y$11,出席表,5,0))</f>
        <v/>
      </c>
      <c r="Z4" s="33" t="str">
        <f t="shared" si="18"/>
        <v/>
      </c>
      <c r="AA4" s="33" t="str">
        <f t="shared" si="18"/>
        <v/>
      </c>
      <c r="AB4" s="33" t="str">
        <f t="shared" si="18"/>
        <v/>
      </c>
      <c r="AC4" s="33" t="str">
        <f>IF(AC$11="","",HLOOKUP(AC$11,出席表,5,0))</f>
        <v/>
      </c>
      <c r="AD4" s="33" t="str">
        <f t="shared" ref="AD4" si="20">IF(AD$11="","",HLOOKUP(AD$11,出席表,5,0))</f>
        <v/>
      </c>
      <c r="AE4" s="33" t="str">
        <f t="shared" ref="AE4:AL4" si="21">IF(AE$11="","",HLOOKUP(AE$11,出席表,5,0))</f>
        <v/>
      </c>
      <c r="AF4" s="33">
        <f t="shared" si="21"/>
        <v>19</v>
      </c>
      <c r="AG4" s="33" t="str">
        <f t="shared" si="21"/>
        <v/>
      </c>
      <c r="AH4" s="33" t="str">
        <f t="shared" si="21"/>
        <v/>
      </c>
      <c r="AI4" s="33" t="str">
        <f t="shared" si="21"/>
        <v/>
      </c>
      <c r="AJ4" s="33" t="str">
        <f t="shared" si="21"/>
        <v/>
      </c>
      <c r="AK4" s="33" t="str">
        <f t="shared" si="21"/>
        <v/>
      </c>
      <c r="AL4" s="33" t="str">
        <f t="shared" si="21"/>
        <v/>
      </c>
      <c r="AM4" s="68" t="str">
        <f t="shared" ref="AM4" si="22">IF(AM$11="","",HLOOKUP(AM$11,出席表,5,0))</f>
        <v/>
      </c>
    </row>
    <row r="5" spans="2:39" x14ac:dyDescent="0.2">
      <c r="B5" s="201" t="s">
        <v>136</v>
      </c>
      <c r="C5" s="202"/>
      <c r="D5" s="33" t="str">
        <f t="shared" ref="D5" si="23">IF(D$11="","",HLOOKUP(D$11,出席表,6,0))</f>
        <v>●</v>
      </c>
      <c r="E5" s="33" t="str">
        <f t="shared" ref="E5:M5" si="24">IF(E$11="","",HLOOKUP(E$11,出席表,6,0))</f>
        <v>●</v>
      </c>
      <c r="F5" s="36" t="str">
        <f>IF(F$11="","",HLOOKUP(F$11,出席表,6,0))</f>
        <v>●</v>
      </c>
      <c r="G5" s="33" t="str">
        <f t="shared" si="24"/>
        <v>●</v>
      </c>
      <c r="H5" s="33" t="str">
        <f t="shared" si="24"/>
        <v>●</v>
      </c>
      <c r="I5" s="36" t="str">
        <f t="shared" si="24"/>
        <v>●</v>
      </c>
      <c r="J5" s="33" t="str">
        <f t="shared" si="24"/>
        <v>●</v>
      </c>
      <c r="K5" s="33">
        <f>IF(K$11="","",HLOOKUP(K$11,出席表,6,0))</f>
        <v>4.5</v>
      </c>
      <c r="L5" s="33">
        <f t="shared" si="24"/>
        <v>5.75</v>
      </c>
      <c r="M5" s="33">
        <f t="shared" si="24"/>
        <v>16</v>
      </c>
      <c r="N5" s="36">
        <f t="shared" ref="N5:P5" si="25">IF(N$11="","",HLOOKUP(N$11,出席表,6,0))</f>
        <v>13.25</v>
      </c>
      <c r="O5" s="33" t="str">
        <f>IF(O$11="","",HLOOKUP(O$11,出席表,6,0))</f>
        <v/>
      </c>
      <c r="P5" s="33" t="str">
        <f t="shared" si="25"/>
        <v/>
      </c>
      <c r="Q5" s="33" t="str">
        <f t="shared" ref="Q5:AB5" si="26">IF(Q$11="","",HLOOKUP(Q$11,出席表,6,0))</f>
        <v/>
      </c>
      <c r="R5" s="33" t="str">
        <f>IF(R$11="","",HLOOKUP(R$11,出席表,6,0))</f>
        <v/>
      </c>
      <c r="S5" s="33" t="str">
        <f>IF(S$11="","",HLOOKUP(S$11,出席表,6,0))</f>
        <v/>
      </c>
      <c r="T5" s="33" t="str">
        <f t="shared" ref="T5:X5" si="27">IF(T$11="","",HLOOKUP(T$11,出席表,6,0))</f>
        <v/>
      </c>
      <c r="U5" s="33" t="str">
        <f t="shared" si="27"/>
        <v/>
      </c>
      <c r="V5" s="33" t="str">
        <f t="shared" si="27"/>
        <v/>
      </c>
      <c r="W5" s="33" t="str">
        <f>IF(W$11="","",HLOOKUP(W$11,出席表,6,0))</f>
        <v/>
      </c>
      <c r="X5" s="33" t="str">
        <f t="shared" si="27"/>
        <v/>
      </c>
      <c r="Y5" s="33" t="str">
        <f>IF(Y$11="","",HLOOKUP(Y$11,出席表,6,0))</f>
        <v/>
      </c>
      <c r="Z5" s="33" t="str">
        <f t="shared" si="26"/>
        <v/>
      </c>
      <c r="AA5" s="33" t="str">
        <f t="shared" si="26"/>
        <v/>
      </c>
      <c r="AB5" s="33" t="str">
        <f t="shared" si="26"/>
        <v/>
      </c>
      <c r="AC5" s="33" t="str">
        <f>IF(AC$11="","",HLOOKUP(AC$11,出席表,6,0))</f>
        <v/>
      </c>
      <c r="AD5" s="33" t="str">
        <f t="shared" ref="AD5" si="28">IF(AD$11="","",HLOOKUP(AD$11,出席表,6,0))</f>
        <v/>
      </c>
      <c r="AE5" s="33" t="str">
        <f t="shared" ref="AE5:AL5" si="29">IF(AE$11="","",HLOOKUP(AE$11,出席表,6,0))</f>
        <v/>
      </c>
      <c r="AF5" s="33" t="str">
        <f t="shared" si="29"/>
        <v/>
      </c>
      <c r="AG5" s="33" t="str">
        <f t="shared" si="29"/>
        <v/>
      </c>
      <c r="AH5" s="33" t="str">
        <f t="shared" si="29"/>
        <v/>
      </c>
      <c r="AI5" s="33" t="str">
        <f t="shared" si="29"/>
        <v/>
      </c>
      <c r="AJ5" s="33" t="str">
        <f t="shared" si="29"/>
        <v/>
      </c>
      <c r="AK5" s="33" t="str">
        <f t="shared" si="29"/>
        <v/>
      </c>
      <c r="AL5" s="33" t="str">
        <f t="shared" si="29"/>
        <v/>
      </c>
      <c r="AM5" s="68" t="str">
        <f t="shared" ref="AM5" si="30">IF(AM$11="","",HLOOKUP(AM$11,出席表,6,0))</f>
        <v/>
      </c>
    </row>
    <row r="6" spans="2:39" x14ac:dyDescent="0.2">
      <c r="B6" s="203" t="s">
        <v>40</v>
      </c>
      <c r="C6" s="202"/>
      <c r="D6" s="33" t="str">
        <f t="shared" ref="D6" si="31">IF(D$11="","",HLOOKUP(D$11,出席表,7,0))</f>
        <v>☆</v>
      </c>
      <c r="E6" s="33" t="str">
        <f t="shared" ref="E6:M6" si="32">IF(E$11="","",HLOOKUP(E$11,出席表,7,0))</f>
        <v>☆</v>
      </c>
      <c r="F6" s="36" t="str">
        <f>IF(F$11="","",HLOOKUP(F$11,出席表,7,0))</f>
        <v>☆</v>
      </c>
      <c r="G6" s="33" t="str">
        <f t="shared" si="32"/>
        <v>☆</v>
      </c>
      <c r="H6" s="33" t="str">
        <f t="shared" si="32"/>
        <v>☆</v>
      </c>
      <c r="I6" s="36" t="str">
        <f t="shared" si="32"/>
        <v>☆</v>
      </c>
      <c r="J6" s="33" t="str">
        <f t="shared" si="32"/>
        <v>☆</v>
      </c>
      <c r="K6" s="33" t="str">
        <f>IF(K$11="","",HLOOKUP(K$11,出席表,7,0))</f>
        <v/>
      </c>
      <c r="L6" s="33" t="str">
        <f t="shared" si="32"/>
        <v/>
      </c>
      <c r="M6" s="33" t="str">
        <f t="shared" si="32"/>
        <v/>
      </c>
      <c r="N6" s="36" t="str">
        <f t="shared" ref="N6:P6" si="33">IF(N$11="","",HLOOKUP(N$11,出席表,7,0))</f>
        <v/>
      </c>
      <c r="O6" s="33" t="str">
        <f>IF(O$11="","",HLOOKUP(O$11,出席表,7,0))</f>
        <v/>
      </c>
      <c r="P6" s="33" t="str">
        <f t="shared" si="33"/>
        <v/>
      </c>
      <c r="Q6" s="33" t="str">
        <f t="shared" ref="Q6:AB6" si="34">IF(Q$11="","",HLOOKUP(Q$11,出席表,7,0))</f>
        <v/>
      </c>
      <c r="R6" s="33" t="str">
        <f>IF(R$11="","",HLOOKUP(R$11,出席表,7,0))</f>
        <v/>
      </c>
      <c r="S6" s="33" t="str">
        <f>IF(S$11="","",HLOOKUP(S$11,出席表,7,0))</f>
        <v/>
      </c>
      <c r="T6" s="33" t="str">
        <f t="shared" ref="T6:X6" si="35">IF(T$11="","",HLOOKUP(T$11,出席表,7,0))</f>
        <v/>
      </c>
      <c r="U6" s="33" t="str">
        <f t="shared" si="35"/>
        <v/>
      </c>
      <c r="V6" s="33" t="str">
        <f t="shared" si="35"/>
        <v/>
      </c>
      <c r="W6" s="33" t="str">
        <f>IF(W$11="","",HLOOKUP(W$11,出席表,7,0))</f>
        <v/>
      </c>
      <c r="X6" s="33" t="str">
        <f t="shared" si="35"/>
        <v/>
      </c>
      <c r="Y6" s="33" t="str">
        <f>IF(Y$11="","",HLOOKUP(Y$11,出席表,7,0))</f>
        <v/>
      </c>
      <c r="Z6" s="33" t="str">
        <f t="shared" si="34"/>
        <v/>
      </c>
      <c r="AA6" s="33" t="str">
        <f t="shared" si="34"/>
        <v/>
      </c>
      <c r="AB6" s="33" t="str">
        <f t="shared" si="34"/>
        <v/>
      </c>
      <c r="AC6" s="33" t="str">
        <f>IF(AC$11="","",HLOOKUP(AC$11,出席表,7,0))</f>
        <v/>
      </c>
      <c r="AD6" s="33" t="str">
        <f t="shared" ref="AD6" si="36">IF(AD$11="","",HLOOKUP(AD$11,出席表,7,0))</f>
        <v/>
      </c>
      <c r="AE6" s="33" t="str">
        <f t="shared" ref="AE6:AL6" si="37">IF(AE$11="","",HLOOKUP(AE$11,出席表,7,0))</f>
        <v/>
      </c>
      <c r="AF6" s="33" t="str">
        <f t="shared" si="37"/>
        <v/>
      </c>
      <c r="AG6" s="33" t="str">
        <f t="shared" si="37"/>
        <v/>
      </c>
      <c r="AH6" s="33" t="str">
        <f t="shared" si="37"/>
        <v/>
      </c>
      <c r="AI6" s="33" t="str">
        <f t="shared" si="37"/>
        <v/>
      </c>
      <c r="AJ6" s="33" t="str">
        <f t="shared" si="37"/>
        <v/>
      </c>
      <c r="AK6" s="33" t="str">
        <f t="shared" si="37"/>
        <v/>
      </c>
      <c r="AL6" s="33" t="str">
        <f t="shared" si="37"/>
        <v/>
      </c>
      <c r="AM6" s="68" t="str">
        <f t="shared" ref="AM6" si="38">IF(AM$11="","",HLOOKUP(AM$11,出席表,7,0))</f>
        <v/>
      </c>
    </row>
    <row r="7" spans="2:39" x14ac:dyDescent="0.2">
      <c r="B7" s="206" t="s">
        <v>111</v>
      </c>
      <c r="C7" s="202"/>
      <c r="D7" s="33" t="str">
        <f t="shared" ref="D7" si="39">IF(D$11="","",HLOOKUP(D$11,出席表,8,0))</f>
        <v>◇</v>
      </c>
      <c r="E7" s="117" t="str">
        <f t="shared" ref="E7:M7" si="40">IF(E$11="","",HLOOKUP(E$11,出席表,8,0))</f>
        <v>◇</v>
      </c>
      <c r="F7" s="118" t="str">
        <f>IF(F$11="","",HLOOKUP(F$11,出席表,8,0))</f>
        <v>◇</v>
      </c>
      <c r="G7" s="117" t="str">
        <f t="shared" si="40"/>
        <v>◇</v>
      </c>
      <c r="H7" s="117">
        <f t="shared" si="40"/>
        <v>3.75</v>
      </c>
      <c r="I7" s="118">
        <f t="shared" si="40"/>
        <v>11</v>
      </c>
      <c r="J7" s="117">
        <f t="shared" si="40"/>
        <v>13.75</v>
      </c>
      <c r="K7" s="117" t="str">
        <f>IF(K$11="","",HLOOKUP(K$11,出席表,8,0))</f>
        <v/>
      </c>
      <c r="L7" s="117" t="str">
        <f t="shared" si="40"/>
        <v/>
      </c>
      <c r="M7" s="117" t="str">
        <f t="shared" si="40"/>
        <v/>
      </c>
      <c r="N7" s="118" t="str">
        <f t="shared" ref="N7:P7" si="41">IF(N$11="","",HLOOKUP(N$11,出席表,8,0))</f>
        <v/>
      </c>
      <c r="O7" s="117" t="str">
        <f>IF(O$11="","",HLOOKUP(O$11,出席表,8,0))</f>
        <v/>
      </c>
      <c r="P7" s="117" t="str">
        <f t="shared" si="41"/>
        <v/>
      </c>
      <c r="Q7" s="117" t="str">
        <f t="shared" ref="Q7:AB7" si="42">IF(Q$11="","",HLOOKUP(Q$11,出席表,8,0))</f>
        <v/>
      </c>
      <c r="R7" s="117" t="str">
        <f>IF(R$11="","",HLOOKUP(R$11,出席表,8,0))</f>
        <v/>
      </c>
      <c r="S7" s="117" t="str">
        <f>IF(S$11="","",HLOOKUP(S$11,出席表,8,0))</f>
        <v/>
      </c>
      <c r="T7" s="117" t="str">
        <f t="shared" ref="T7:X7" si="43">IF(T$11="","",HLOOKUP(T$11,出席表,8,0))</f>
        <v/>
      </c>
      <c r="U7" s="117" t="str">
        <f t="shared" si="43"/>
        <v/>
      </c>
      <c r="V7" s="117" t="str">
        <f t="shared" si="43"/>
        <v/>
      </c>
      <c r="W7" s="117" t="str">
        <f>IF(W$11="","",HLOOKUP(W$11,出席表,8,0))</f>
        <v/>
      </c>
      <c r="X7" s="117" t="str">
        <f t="shared" si="43"/>
        <v/>
      </c>
      <c r="Y7" s="117" t="str">
        <f>IF(Y$11="","",HLOOKUP(Y$11,出席表,8,0))</f>
        <v/>
      </c>
      <c r="Z7" s="117" t="str">
        <f t="shared" si="42"/>
        <v/>
      </c>
      <c r="AA7" s="117" t="str">
        <f t="shared" si="42"/>
        <v/>
      </c>
      <c r="AB7" s="117" t="str">
        <f t="shared" si="42"/>
        <v/>
      </c>
      <c r="AC7" s="117" t="str">
        <f>IF(AC$11="","",HLOOKUP(AC$11,出席表,8,0))</f>
        <v/>
      </c>
      <c r="AD7" s="117" t="str">
        <f t="shared" ref="AD7:AM7" si="44">IF(AD$11="","",HLOOKUP(AD$11,出席表,8,0))</f>
        <v/>
      </c>
      <c r="AE7" s="117" t="str">
        <f t="shared" ref="AE7:AL7" si="45">IF(AE$11="","",HLOOKUP(AE$11,出席表,8,0))</f>
        <v/>
      </c>
      <c r="AF7" s="117" t="str">
        <f t="shared" si="45"/>
        <v/>
      </c>
      <c r="AG7" s="117" t="str">
        <f t="shared" si="45"/>
        <v/>
      </c>
      <c r="AH7" s="117" t="str">
        <f t="shared" si="45"/>
        <v/>
      </c>
      <c r="AI7" s="117" t="str">
        <f t="shared" si="45"/>
        <v/>
      </c>
      <c r="AJ7" s="117" t="str">
        <f t="shared" si="45"/>
        <v/>
      </c>
      <c r="AK7" s="117" t="str">
        <f t="shared" si="45"/>
        <v/>
      </c>
      <c r="AL7" s="117" t="str">
        <f t="shared" si="45"/>
        <v/>
      </c>
      <c r="AM7" s="119" t="str">
        <f t="shared" si="44"/>
        <v/>
      </c>
    </row>
    <row r="8" spans="2:39" x14ac:dyDescent="0.2">
      <c r="B8" s="102" t="s">
        <v>156</v>
      </c>
      <c r="C8" s="103">
        <v>0</v>
      </c>
      <c r="D8" s="105">
        <v>1</v>
      </c>
      <c r="E8" s="105">
        <v>2</v>
      </c>
      <c r="F8" s="105">
        <v>2</v>
      </c>
      <c r="G8" s="105">
        <v>4</v>
      </c>
      <c r="H8" s="105">
        <v>5</v>
      </c>
      <c r="I8" s="105">
        <v>6</v>
      </c>
      <c r="J8" s="105">
        <v>7</v>
      </c>
      <c r="K8" s="105">
        <v>8</v>
      </c>
      <c r="L8" s="105">
        <v>9</v>
      </c>
      <c r="M8" s="105">
        <v>10</v>
      </c>
      <c r="N8" s="105">
        <v>10</v>
      </c>
      <c r="O8" s="105">
        <v>12</v>
      </c>
      <c r="P8" s="105">
        <v>13</v>
      </c>
      <c r="Q8" s="106">
        <v>14</v>
      </c>
      <c r="R8" s="106">
        <v>15</v>
      </c>
      <c r="S8" s="106">
        <v>16</v>
      </c>
      <c r="T8" s="106">
        <v>17</v>
      </c>
      <c r="U8" s="106">
        <v>18</v>
      </c>
      <c r="V8" s="106">
        <v>19</v>
      </c>
      <c r="W8" s="106">
        <v>20</v>
      </c>
      <c r="X8" s="106">
        <v>21</v>
      </c>
      <c r="Y8" s="106">
        <v>22</v>
      </c>
      <c r="Z8" s="106">
        <v>23</v>
      </c>
      <c r="AA8" s="106">
        <v>24</v>
      </c>
      <c r="AB8" s="106">
        <v>25</v>
      </c>
      <c r="AC8" s="106">
        <v>26</v>
      </c>
      <c r="AD8" s="106">
        <v>27</v>
      </c>
      <c r="AE8" s="106">
        <v>28</v>
      </c>
      <c r="AF8" s="106">
        <v>29</v>
      </c>
      <c r="AG8" s="106">
        <v>30</v>
      </c>
      <c r="AH8" s="106">
        <v>31</v>
      </c>
      <c r="AI8" s="106">
        <v>32</v>
      </c>
      <c r="AJ8" s="106">
        <v>33</v>
      </c>
      <c r="AK8" s="106">
        <v>34</v>
      </c>
      <c r="AL8" s="106">
        <v>35</v>
      </c>
      <c r="AM8" s="107"/>
    </row>
    <row r="9" spans="2:39" x14ac:dyDescent="0.2">
      <c r="B9" s="138" t="s">
        <v>185</v>
      </c>
      <c r="C9" s="139"/>
      <c r="D9" s="141" t="s">
        <v>181</v>
      </c>
      <c r="E9" s="140" t="s">
        <v>181</v>
      </c>
      <c r="F9" s="140" t="s">
        <v>181</v>
      </c>
      <c r="G9" s="140" t="s">
        <v>182</v>
      </c>
      <c r="H9" s="140" t="s">
        <v>182</v>
      </c>
      <c r="I9" s="140" t="s">
        <v>182</v>
      </c>
      <c r="J9" s="140" t="s">
        <v>183</v>
      </c>
      <c r="K9" s="140" t="s">
        <v>183</v>
      </c>
      <c r="L9" s="140" t="s">
        <v>183</v>
      </c>
      <c r="M9" s="140" t="s">
        <v>183</v>
      </c>
      <c r="N9" s="140" t="s">
        <v>183</v>
      </c>
      <c r="O9" s="141" t="s">
        <v>184</v>
      </c>
      <c r="P9" s="140" t="s">
        <v>184</v>
      </c>
      <c r="Q9" s="140"/>
      <c r="R9" s="140"/>
      <c r="S9" s="140"/>
      <c r="T9" s="140"/>
      <c r="U9" s="140"/>
      <c r="V9" s="140"/>
      <c r="W9" s="141"/>
      <c r="X9" s="140"/>
      <c r="Y9" s="140"/>
      <c r="Z9" s="140"/>
      <c r="AA9" s="140"/>
      <c r="AB9" s="140"/>
      <c r="AC9" s="140"/>
      <c r="AD9" s="140"/>
      <c r="AE9" s="141"/>
      <c r="AF9" s="141"/>
      <c r="AG9" s="141"/>
      <c r="AH9" s="141"/>
      <c r="AI9" s="141"/>
      <c r="AJ9" s="141"/>
      <c r="AK9" s="141"/>
      <c r="AL9" s="141"/>
      <c r="AM9" s="142"/>
    </row>
    <row r="10" spans="2:39" ht="13.8" thickBot="1" x14ac:dyDescent="0.25">
      <c r="B10" s="204" t="s">
        <v>107</v>
      </c>
      <c r="C10" s="205"/>
      <c r="D10" s="122">
        <f t="shared" ref="D10" si="46">IF(D$11="","",HLOOKUP(D$11,出席表,2,0))</f>
        <v>116</v>
      </c>
      <c r="E10" s="123">
        <f t="shared" ref="E10:M10" si="47">IF(E$11="","",HLOOKUP(E$11,出席表,2,0))</f>
        <v>115</v>
      </c>
      <c r="F10" s="123">
        <f>IF(F$11="","",HLOOKUP(F$11,出席表,2,0))</f>
        <v>114.5</v>
      </c>
      <c r="G10" s="123">
        <f t="shared" si="47"/>
        <v>114.25</v>
      </c>
      <c r="H10" s="123">
        <f t="shared" si="47"/>
        <v>113.25</v>
      </c>
      <c r="I10" s="124">
        <f t="shared" si="47"/>
        <v>107</v>
      </c>
      <c r="J10" s="123">
        <f t="shared" si="47"/>
        <v>101.25</v>
      </c>
      <c r="K10" s="123">
        <f>IF(K$11="","",HLOOKUP(K$11,出席表,2,0))</f>
        <v>73.5</v>
      </c>
      <c r="L10" s="123">
        <f t="shared" si="47"/>
        <v>73.25</v>
      </c>
      <c r="M10" s="123">
        <f t="shared" si="47"/>
        <v>69</v>
      </c>
      <c r="N10" s="123">
        <f t="shared" ref="N10:P10" si="48">IF(N$11="","",HLOOKUP(N$11,出席表,2,0))</f>
        <v>68.75</v>
      </c>
      <c r="O10" s="122">
        <f>IF(O$11="","",HLOOKUP(O$11,出席表,2,0))</f>
        <v>62</v>
      </c>
      <c r="P10" s="123">
        <f t="shared" si="48"/>
        <v>42.5</v>
      </c>
      <c r="Q10" s="123">
        <f t="shared" ref="Q10:AB10" si="49">IF(Q$11="","",HLOOKUP(Q$11,出席表,2,0))</f>
        <v>36.25</v>
      </c>
      <c r="R10" s="123">
        <f>IF(R$11="","",HLOOKUP(R$11,出席表,2,0))</f>
        <v>34</v>
      </c>
      <c r="S10" s="123">
        <f>IF(S$11="","",HLOOKUP(S$11,出席表,2,0))</f>
        <v>22.5</v>
      </c>
      <c r="T10" s="123">
        <f t="shared" ref="T10:X10" si="50">IF(T$11="","",HLOOKUP(T$11,出席表,2,0))</f>
        <v>19.25</v>
      </c>
      <c r="U10" s="123">
        <f t="shared" si="50"/>
        <v>15</v>
      </c>
      <c r="V10" s="123">
        <f t="shared" si="50"/>
        <v>14.5</v>
      </c>
      <c r="W10" s="122">
        <f>IF(W$11="","",HLOOKUP(W$11,出席表,2,0))</f>
        <v>5</v>
      </c>
      <c r="X10" s="123">
        <f t="shared" si="50"/>
        <v>3.5</v>
      </c>
      <c r="Y10" s="123">
        <f>IF(Y$11="","",HLOOKUP(Y$11,出席表,2,0))</f>
        <v>2.25</v>
      </c>
      <c r="Z10" s="123">
        <f t="shared" si="49"/>
        <v>2.25</v>
      </c>
      <c r="AA10" s="123">
        <f t="shared" si="49"/>
        <v>2.25</v>
      </c>
      <c r="AB10" s="123">
        <f t="shared" si="49"/>
        <v>2</v>
      </c>
      <c r="AC10" s="123">
        <f>IF(AC$11="","",HLOOKUP(AC$11,出席表,2,0))</f>
        <v>1.25</v>
      </c>
      <c r="AD10" s="123">
        <f t="shared" ref="AD10" si="51">IF(AD$11="","",HLOOKUP(AD$11,出席表,2,0))</f>
        <v>8.75</v>
      </c>
      <c r="AE10" s="122">
        <f t="shared" ref="AE10:AL10" si="52">IF(AE$11="","",HLOOKUP(AE$11,出席表,2,0))</f>
        <v>0</v>
      </c>
      <c r="AF10" s="122">
        <f t="shared" si="52"/>
        <v>0</v>
      </c>
      <c r="AG10" s="122" t="str">
        <f t="shared" si="52"/>
        <v/>
      </c>
      <c r="AH10" s="122" t="str">
        <f t="shared" si="52"/>
        <v/>
      </c>
      <c r="AI10" s="122" t="str">
        <f t="shared" si="52"/>
        <v/>
      </c>
      <c r="AJ10" s="122" t="str">
        <f t="shared" si="52"/>
        <v/>
      </c>
      <c r="AK10" s="122" t="str">
        <f t="shared" si="52"/>
        <v/>
      </c>
      <c r="AL10" s="122" t="str">
        <f t="shared" si="52"/>
        <v/>
      </c>
      <c r="AM10" s="125" t="str">
        <f t="shared" ref="AM10" si="53">IF(AM$11="","",HLOOKUP(AM$11,出席表,2,0))</f>
        <v/>
      </c>
    </row>
    <row r="11" spans="2:39" s="31" customFormat="1" ht="110.4" thickTop="1" thickBot="1" x14ac:dyDescent="0.25">
      <c r="B11" s="195" t="s">
        <v>24</v>
      </c>
      <c r="C11" s="196"/>
      <c r="D11" s="47" t="s">
        <v>43</v>
      </c>
      <c r="E11" s="45" t="s">
        <v>104</v>
      </c>
      <c r="F11" s="45" t="s">
        <v>76</v>
      </c>
      <c r="G11" s="45" t="s">
        <v>19</v>
      </c>
      <c r="H11" s="45" t="s">
        <v>137</v>
      </c>
      <c r="I11" s="44" t="s">
        <v>89</v>
      </c>
      <c r="J11" s="45" t="s">
        <v>44</v>
      </c>
      <c r="K11" s="45" t="s">
        <v>92</v>
      </c>
      <c r="L11" s="45" t="s">
        <v>17</v>
      </c>
      <c r="M11" s="45" t="s">
        <v>146</v>
      </c>
      <c r="N11" s="45" t="s">
        <v>82</v>
      </c>
      <c r="O11" s="47" t="s">
        <v>155</v>
      </c>
      <c r="P11" s="45" t="s">
        <v>84</v>
      </c>
      <c r="Q11" s="45" t="s">
        <v>91</v>
      </c>
      <c r="R11" s="45" t="s">
        <v>166</v>
      </c>
      <c r="S11" s="45" t="s">
        <v>93</v>
      </c>
      <c r="T11" s="45" t="s">
        <v>46</v>
      </c>
      <c r="U11" s="45" t="s">
        <v>150</v>
      </c>
      <c r="V11" s="45" t="s">
        <v>56</v>
      </c>
      <c r="W11" s="47" t="s">
        <v>151</v>
      </c>
      <c r="X11" s="45" t="s">
        <v>88</v>
      </c>
      <c r="Y11" s="45" t="s">
        <v>90</v>
      </c>
      <c r="Z11" s="45" t="s">
        <v>94</v>
      </c>
      <c r="AA11" s="45" t="s">
        <v>42</v>
      </c>
      <c r="AB11" s="45" t="s">
        <v>58</v>
      </c>
      <c r="AC11" s="45" t="s">
        <v>55</v>
      </c>
      <c r="AD11" s="45" t="s">
        <v>96</v>
      </c>
      <c r="AE11" s="47" t="s">
        <v>12</v>
      </c>
      <c r="AF11" s="47" t="s">
        <v>18</v>
      </c>
      <c r="AG11" s="47"/>
      <c r="AH11" s="45"/>
      <c r="AI11" s="45"/>
      <c r="AJ11" s="45"/>
      <c r="AK11" s="45"/>
      <c r="AL11" s="47"/>
      <c r="AM11" s="69"/>
    </row>
    <row r="12" spans="2:39" x14ac:dyDescent="0.2">
      <c r="B12" s="84" t="s">
        <v>70</v>
      </c>
      <c r="C12" s="48">
        <f t="shared" ref="C12:C20" si="54">SUM(COUNTA(D12:AM12))</f>
        <v>0</v>
      </c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49"/>
      <c r="Q12" s="49"/>
      <c r="R12" s="49"/>
      <c r="S12" s="49"/>
      <c r="T12" s="49"/>
      <c r="U12" s="49"/>
      <c r="V12" s="49"/>
      <c r="W12" s="50"/>
      <c r="X12" s="49"/>
      <c r="Y12" s="49"/>
      <c r="Z12" s="49"/>
      <c r="AA12" s="49"/>
      <c r="AB12" s="49"/>
      <c r="AC12" s="49"/>
      <c r="AD12" s="49"/>
      <c r="AE12" s="50"/>
      <c r="AF12" s="50"/>
      <c r="AG12" s="50"/>
      <c r="AH12" s="49"/>
      <c r="AI12" s="49"/>
      <c r="AJ12" s="49"/>
      <c r="AK12" s="49"/>
      <c r="AL12" s="50"/>
      <c r="AM12" s="70"/>
    </row>
    <row r="13" spans="2:39" x14ac:dyDescent="0.2">
      <c r="B13" s="84" t="s">
        <v>69</v>
      </c>
      <c r="C13" s="48">
        <f t="shared" si="54"/>
        <v>0</v>
      </c>
      <c r="D13" s="5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104"/>
      <c r="Q13" s="49"/>
      <c r="R13" s="49"/>
      <c r="S13" s="49"/>
      <c r="T13" s="49"/>
      <c r="U13" s="49"/>
      <c r="V13" s="49"/>
      <c r="W13" s="50"/>
      <c r="X13" s="49"/>
      <c r="Y13" s="49"/>
      <c r="Z13" s="49"/>
      <c r="AA13" s="49"/>
      <c r="AB13" s="49"/>
      <c r="AC13" s="49"/>
      <c r="AD13" s="49"/>
      <c r="AE13" s="85"/>
      <c r="AF13" s="50"/>
      <c r="AG13" s="50"/>
      <c r="AH13" s="49"/>
      <c r="AI13" s="49"/>
      <c r="AJ13" s="49"/>
      <c r="AK13" s="49"/>
      <c r="AL13" s="50"/>
      <c r="AM13" s="70"/>
    </row>
    <row r="14" spans="2:39" ht="13.2" customHeight="1" x14ac:dyDescent="0.2">
      <c r="B14" s="88" t="s">
        <v>73</v>
      </c>
      <c r="C14" s="48">
        <f t="shared" si="54"/>
        <v>2</v>
      </c>
      <c r="D14" s="85"/>
      <c r="E14" s="49"/>
      <c r="F14" s="49" t="s">
        <v>176</v>
      </c>
      <c r="G14" s="89"/>
      <c r="H14" s="49" t="s">
        <v>165</v>
      </c>
      <c r="I14" s="49"/>
      <c r="J14" s="49"/>
      <c r="K14" s="49"/>
      <c r="L14" s="49"/>
      <c r="M14" s="49"/>
      <c r="N14" s="49"/>
      <c r="O14" s="50"/>
      <c r="P14" s="49"/>
      <c r="Q14" s="49"/>
      <c r="R14" s="49"/>
      <c r="S14" s="49"/>
      <c r="T14" s="49"/>
      <c r="U14" s="49"/>
      <c r="V14" s="49"/>
      <c r="W14" s="50"/>
      <c r="X14" s="49"/>
      <c r="Y14" s="49"/>
      <c r="Z14" s="49"/>
      <c r="AA14" s="49"/>
      <c r="AB14" s="49"/>
      <c r="AC14" s="49"/>
      <c r="AD14" s="49"/>
      <c r="AE14" s="85"/>
      <c r="AF14" s="50"/>
      <c r="AG14" s="50"/>
      <c r="AH14" s="49"/>
      <c r="AI14" s="49"/>
      <c r="AJ14" s="49"/>
      <c r="AK14" s="49"/>
      <c r="AL14" s="50"/>
      <c r="AM14" s="70"/>
    </row>
    <row r="15" spans="2:39" x14ac:dyDescent="0.2">
      <c r="B15" s="88" t="s">
        <v>74</v>
      </c>
      <c r="C15" s="48">
        <f t="shared" si="54"/>
        <v>0</v>
      </c>
      <c r="D15" s="50"/>
      <c r="E15" s="49"/>
      <c r="F15" s="49"/>
      <c r="G15" s="89"/>
      <c r="H15" s="49"/>
      <c r="I15" s="4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49"/>
      <c r="W15" s="50"/>
      <c r="X15" s="49"/>
      <c r="Y15" s="49"/>
      <c r="Z15" s="49"/>
      <c r="AA15" s="49"/>
      <c r="AB15" s="49"/>
      <c r="AC15" s="49"/>
      <c r="AD15" s="49"/>
      <c r="AE15" s="85"/>
      <c r="AF15" s="50"/>
      <c r="AG15" s="50"/>
      <c r="AH15" s="49"/>
      <c r="AI15" s="49"/>
      <c r="AJ15" s="49"/>
      <c r="AK15" s="49"/>
      <c r="AL15" s="50"/>
      <c r="AM15" s="70"/>
    </row>
    <row r="16" spans="2:39" ht="32.4" x14ac:dyDescent="0.2">
      <c r="B16" s="98" t="s">
        <v>59</v>
      </c>
      <c r="C16" s="48">
        <f t="shared" si="54"/>
        <v>4</v>
      </c>
      <c r="D16" s="50"/>
      <c r="E16" s="49" t="s">
        <v>153</v>
      </c>
      <c r="F16" s="104" t="s">
        <v>175</v>
      </c>
      <c r="G16" s="49"/>
      <c r="H16" s="49" t="s">
        <v>153</v>
      </c>
      <c r="I16" s="49"/>
      <c r="J16" s="49"/>
      <c r="K16" s="49"/>
      <c r="L16" s="49"/>
      <c r="M16" s="49"/>
      <c r="N16" s="49"/>
      <c r="O16" s="50"/>
      <c r="P16" s="49"/>
      <c r="Q16" s="49"/>
      <c r="R16" s="49"/>
      <c r="S16" s="49" t="s">
        <v>153</v>
      </c>
      <c r="T16" s="49"/>
      <c r="U16" s="49"/>
      <c r="V16" s="49"/>
      <c r="W16" s="50"/>
      <c r="X16" s="49"/>
      <c r="Y16" s="49"/>
      <c r="Z16" s="49"/>
      <c r="AA16" s="49"/>
      <c r="AB16" s="49"/>
      <c r="AC16" s="49"/>
      <c r="AD16" s="49"/>
      <c r="AE16" s="50"/>
      <c r="AF16" s="50"/>
      <c r="AG16" s="50"/>
      <c r="AH16" s="49"/>
      <c r="AI16" s="49"/>
      <c r="AJ16" s="49"/>
      <c r="AK16" s="49"/>
      <c r="AL16" s="50"/>
      <c r="AM16" s="70"/>
    </row>
    <row r="17" spans="1:39" ht="21.6" x14ac:dyDescent="0.2">
      <c r="B17" s="83" t="s">
        <v>68</v>
      </c>
      <c r="C17" s="48">
        <f t="shared" si="54"/>
        <v>1</v>
      </c>
      <c r="D17" s="50"/>
      <c r="E17" s="104" t="s">
        <v>186</v>
      </c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49"/>
      <c r="Q17" s="49"/>
      <c r="R17" s="49"/>
      <c r="S17" s="49"/>
      <c r="T17" s="49"/>
      <c r="U17" s="49"/>
      <c r="V17" s="49"/>
      <c r="W17" s="50"/>
      <c r="X17" s="49"/>
      <c r="Y17" s="49"/>
      <c r="Z17" s="49"/>
      <c r="AA17" s="49"/>
      <c r="AB17" s="49"/>
      <c r="AC17" s="49"/>
      <c r="AD17" s="49"/>
      <c r="AE17" s="50"/>
      <c r="AF17" s="50"/>
      <c r="AG17" s="50"/>
      <c r="AH17" s="49"/>
      <c r="AI17" s="49"/>
      <c r="AJ17" s="49"/>
      <c r="AK17" s="49"/>
      <c r="AL17" s="50"/>
      <c r="AM17" s="70"/>
    </row>
    <row r="18" spans="1:39" x14ac:dyDescent="0.2">
      <c r="B18" s="121" t="s">
        <v>113</v>
      </c>
      <c r="C18" s="48">
        <f t="shared" si="54"/>
        <v>0</v>
      </c>
      <c r="D18" s="50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9"/>
      <c r="Q18" s="49"/>
      <c r="R18" s="49"/>
      <c r="S18" s="49"/>
      <c r="T18" s="49"/>
      <c r="U18" s="49"/>
      <c r="V18" s="49"/>
      <c r="W18" s="50"/>
      <c r="X18" s="49"/>
      <c r="Y18" s="49"/>
      <c r="Z18" s="49"/>
      <c r="AA18" s="49"/>
      <c r="AB18" s="49"/>
      <c r="AC18" s="49"/>
      <c r="AD18" s="49"/>
      <c r="AE18" s="50"/>
      <c r="AF18" s="50"/>
      <c r="AG18" s="50"/>
      <c r="AH18" s="49"/>
      <c r="AI18" s="49"/>
      <c r="AJ18" s="49"/>
      <c r="AK18" s="49"/>
      <c r="AL18" s="50"/>
      <c r="AM18" s="70"/>
    </row>
    <row r="19" spans="1:39" ht="13.2" customHeight="1" x14ac:dyDescent="0.2">
      <c r="B19" s="86" t="s">
        <v>71</v>
      </c>
      <c r="C19" s="48">
        <f t="shared" si="54"/>
        <v>1</v>
      </c>
      <c r="D19" s="50"/>
      <c r="E19" s="49"/>
      <c r="F19" s="49"/>
      <c r="G19" s="49"/>
      <c r="H19" s="49"/>
      <c r="I19" s="49" t="s">
        <v>153</v>
      </c>
      <c r="J19" s="49"/>
      <c r="K19" s="49"/>
      <c r="L19" s="49"/>
      <c r="M19" s="49"/>
      <c r="N19" s="49"/>
      <c r="O19" s="50"/>
      <c r="P19" s="49"/>
      <c r="Q19" s="49"/>
      <c r="R19" s="49"/>
      <c r="S19" s="49"/>
      <c r="T19" s="49"/>
      <c r="U19" s="49"/>
      <c r="V19" s="49"/>
      <c r="W19" s="50"/>
      <c r="X19" s="49"/>
      <c r="Y19" s="49"/>
      <c r="Z19" s="49"/>
      <c r="AA19" s="49"/>
      <c r="AB19" s="49"/>
      <c r="AC19" s="49"/>
      <c r="AD19" s="49"/>
      <c r="AE19" s="50"/>
      <c r="AF19" s="50"/>
      <c r="AG19" s="50"/>
      <c r="AH19" s="49"/>
      <c r="AI19" s="49"/>
      <c r="AJ19" s="49"/>
      <c r="AK19" s="49"/>
      <c r="AL19" s="50"/>
      <c r="AM19" s="70"/>
    </row>
    <row r="20" spans="1:39" ht="13.2" customHeight="1" x14ac:dyDescent="0.2">
      <c r="B20" s="120" t="s">
        <v>112</v>
      </c>
      <c r="C20" s="48">
        <f t="shared" si="54"/>
        <v>0</v>
      </c>
      <c r="D20" s="85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9"/>
      <c r="R20" s="49"/>
      <c r="S20" s="49"/>
      <c r="T20" s="49"/>
      <c r="U20" s="49"/>
      <c r="V20" s="49"/>
      <c r="W20" s="50"/>
      <c r="X20" s="49"/>
      <c r="Y20" s="49"/>
      <c r="Z20" s="49"/>
      <c r="AA20" s="49"/>
      <c r="AB20" s="49"/>
      <c r="AC20" s="49"/>
      <c r="AD20" s="49"/>
      <c r="AE20" s="50"/>
      <c r="AF20" s="50"/>
      <c r="AG20" s="50"/>
      <c r="AH20" s="49"/>
      <c r="AI20" s="49"/>
      <c r="AJ20" s="49"/>
      <c r="AK20" s="49"/>
      <c r="AL20" s="50"/>
      <c r="AM20" s="70"/>
    </row>
    <row r="21" spans="1:39" ht="54" x14ac:dyDescent="0.2">
      <c r="A21" s="143">
        <v>44487</v>
      </c>
      <c r="B21" s="144" t="s">
        <v>192</v>
      </c>
      <c r="C21" s="145">
        <f t="shared" ref="C21" si="55">SUM(COUNTA(D21:AP21))</f>
        <v>1</v>
      </c>
      <c r="D21" s="146"/>
      <c r="E21" s="89"/>
      <c r="F21" s="89"/>
      <c r="G21" s="89"/>
      <c r="H21" s="89"/>
      <c r="I21" s="147" t="s">
        <v>191</v>
      </c>
      <c r="J21" s="49"/>
      <c r="K21" s="49"/>
      <c r="L21" s="49"/>
      <c r="M21" s="49"/>
      <c r="N21" s="49"/>
      <c r="O21" s="50"/>
      <c r="P21" s="49"/>
      <c r="Q21" s="49"/>
      <c r="R21" s="49"/>
      <c r="S21" s="49"/>
      <c r="T21" s="49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50"/>
      <c r="AF21" s="50"/>
      <c r="AG21" s="50"/>
      <c r="AH21" s="49"/>
      <c r="AI21" s="49"/>
      <c r="AJ21" s="49"/>
      <c r="AK21" s="49"/>
      <c r="AL21" s="50"/>
      <c r="AM21" s="70"/>
    </row>
    <row r="22" spans="1:39" ht="54" x14ac:dyDescent="0.2">
      <c r="A22" s="143">
        <v>44484</v>
      </c>
      <c r="B22" s="144" t="s">
        <v>193</v>
      </c>
      <c r="C22" s="145">
        <f t="shared" ref="C22" si="56">SUM(COUNTA(D22:AP22))</f>
        <v>1</v>
      </c>
      <c r="D22" s="147" t="s">
        <v>194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50"/>
      <c r="P22" s="49"/>
      <c r="Q22" s="49"/>
      <c r="R22" s="49"/>
      <c r="S22" s="49"/>
      <c r="T22" s="49"/>
      <c r="U22" s="49"/>
      <c r="V22" s="49"/>
      <c r="W22" s="50"/>
      <c r="X22" s="49"/>
      <c r="Y22" s="49"/>
      <c r="Z22" s="49"/>
      <c r="AA22" s="49"/>
      <c r="AB22" s="49"/>
      <c r="AC22" s="49"/>
      <c r="AD22" s="49"/>
      <c r="AE22" s="50"/>
      <c r="AF22" s="50"/>
      <c r="AG22" s="50"/>
      <c r="AH22" s="49"/>
      <c r="AI22" s="49"/>
      <c r="AJ22" s="49"/>
      <c r="AK22" s="49"/>
      <c r="AL22" s="50"/>
      <c r="AM22" s="70"/>
    </row>
    <row r="23" spans="1:39" ht="24" x14ac:dyDescent="0.2">
      <c r="A23" s="143">
        <v>44484</v>
      </c>
      <c r="B23" s="144" t="s">
        <v>195</v>
      </c>
      <c r="C23" s="145">
        <f t="shared" ref="C23:C25" si="57">SUM(COUNTA(D23:AP23))</f>
        <v>1</v>
      </c>
      <c r="D23" s="85"/>
      <c r="E23" s="49"/>
      <c r="F23" s="49"/>
      <c r="G23" s="49"/>
      <c r="H23" s="49"/>
      <c r="I23" s="49"/>
      <c r="J23" s="49"/>
      <c r="K23" s="49"/>
      <c r="L23" s="147" t="s">
        <v>196</v>
      </c>
      <c r="M23" s="49"/>
      <c r="N23" s="49"/>
      <c r="O23" s="50"/>
      <c r="P23" s="49"/>
      <c r="Q23" s="49"/>
      <c r="R23" s="49"/>
      <c r="S23" s="49"/>
      <c r="T23" s="49"/>
      <c r="U23" s="49"/>
      <c r="V23" s="49"/>
      <c r="W23" s="50"/>
      <c r="X23" s="49"/>
      <c r="Y23" s="49"/>
      <c r="Z23" s="49"/>
      <c r="AA23" s="49"/>
      <c r="AB23" s="49"/>
      <c r="AC23" s="49"/>
      <c r="AD23" s="49"/>
      <c r="AE23" s="50"/>
      <c r="AF23" s="50"/>
      <c r="AG23" s="50"/>
      <c r="AH23" s="49"/>
      <c r="AI23" s="49"/>
      <c r="AJ23" s="49"/>
      <c r="AK23" s="49"/>
      <c r="AL23" s="50"/>
      <c r="AM23" s="70"/>
    </row>
    <row r="24" spans="1:39" ht="64.8" x14ac:dyDescent="0.2">
      <c r="A24" s="143">
        <v>44484</v>
      </c>
      <c r="B24" s="144" t="s">
        <v>197</v>
      </c>
      <c r="C24" s="145">
        <f t="shared" si="57"/>
        <v>1</v>
      </c>
      <c r="D24" s="85"/>
      <c r="E24" s="49"/>
      <c r="F24" s="49"/>
      <c r="G24" s="49"/>
      <c r="H24" s="49"/>
      <c r="I24" s="49"/>
      <c r="J24" s="147" t="s">
        <v>199</v>
      </c>
      <c r="K24" s="49"/>
      <c r="L24" s="49"/>
      <c r="M24" s="49"/>
      <c r="N24" s="49"/>
      <c r="O24" s="50"/>
      <c r="P24" s="49"/>
      <c r="Q24" s="49"/>
      <c r="R24" s="49"/>
      <c r="S24" s="49"/>
      <c r="T24" s="49"/>
      <c r="U24" s="49"/>
      <c r="V24" s="49"/>
      <c r="W24" s="50"/>
      <c r="X24" s="49"/>
      <c r="Y24" s="49"/>
      <c r="Z24" s="49"/>
      <c r="AA24" s="49"/>
      <c r="AB24" s="49"/>
      <c r="AC24" s="49"/>
      <c r="AD24" s="49"/>
      <c r="AE24" s="50"/>
      <c r="AF24" s="50"/>
      <c r="AG24" s="50"/>
      <c r="AH24" s="49"/>
      <c r="AI24" s="49"/>
      <c r="AJ24" s="49"/>
      <c r="AK24" s="49"/>
      <c r="AL24" s="50"/>
      <c r="AM24" s="70"/>
    </row>
    <row r="25" spans="1:39" ht="64.8" x14ac:dyDescent="0.2">
      <c r="A25" s="143">
        <v>44484</v>
      </c>
      <c r="B25" s="144" t="s">
        <v>200</v>
      </c>
      <c r="C25" s="145">
        <f t="shared" si="57"/>
        <v>1</v>
      </c>
      <c r="D25" s="85"/>
      <c r="E25" s="49"/>
      <c r="F25" s="49"/>
      <c r="G25" s="147" t="s">
        <v>198</v>
      </c>
      <c r="H25" s="49"/>
      <c r="I25" s="49"/>
      <c r="J25" s="147"/>
      <c r="K25" s="49"/>
      <c r="L25" s="49"/>
      <c r="M25" s="49"/>
      <c r="N25" s="49"/>
      <c r="O25" s="50"/>
      <c r="P25" s="49"/>
      <c r="Q25" s="49"/>
      <c r="R25" s="49"/>
      <c r="S25" s="49"/>
      <c r="T25" s="49"/>
      <c r="U25" s="49"/>
      <c r="V25" s="49"/>
      <c r="W25" s="50"/>
      <c r="X25" s="49"/>
      <c r="Y25" s="49"/>
      <c r="Z25" s="49"/>
      <c r="AA25" s="49"/>
      <c r="AB25" s="49"/>
      <c r="AC25" s="49"/>
      <c r="AD25" s="49"/>
      <c r="AE25" s="50"/>
      <c r="AF25" s="50"/>
      <c r="AG25" s="50"/>
      <c r="AH25" s="49"/>
      <c r="AI25" s="49"/>
      <c r="AJ25" s="49"/>
      <c r="AK25" s="49"/>
      <c r="AL25" s="50"/>
      <c r="AM25" s="70"/>
    </row>
    <row r="26" spans="1:39" ht="13.2" customHeight="1" x14ac:dyDescent="0.2">
      <c r="B26" s="132" t="s">
        <v>159</v>
      </c>
      <c r="C26" s="130">
        <f t="shared" ref="C26:C35" si="58">SUM(COUNTA(D26:AP26))</f>
        <v>0</v>
      </c>
      <c r="D26" s="85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  <c r="P26" s="49"/>
      <c r="Q26" s="49"/>
      <c r="R26" s="49"/>
      <c r="S26" s="49"/>
      <c r="T26" s="49"/>
      <c r="U26" s="49"/>
      <c r="V26" s="49"/>
      <c r="W26" s="50"/>
      <c r="X26" s="49"/>
      <c r="Y26" s="49"/>
      <c r="Z26" s="49"/>
      <c r="AA26" s="49"/>
      <c r="AB26" s="49"/>
      <c r="AC26" s="49"/>
      <c r="AD26" s="49"/>
      <c r="AE26" s="50"/>
      <c r="AF26" s="50"/>
      <c r="AG26" s="50"/>
      <c r="AH26" s="49"/>
      <c r="AI26" s="49"/>
      <c r="AJ26" s="49"/>
      <c r="AK26" s="49"/>
      <c r="AL26" s="50"/>
      <c r="AM26" s="70"/>
    </row>
    <row r="27" spans="1:39" ht="13.2" customHeight="1" x14ac:dyDescent="0.2">
      <c r="B27" s="148" t="s">
        <v>201</v>
      </c>
      <c r="C27" s="130">
        <f t="shared" ref="C27" si="59">SUM(COUNTA(D27:AP27))</f>
        <v>1</v>
      </c>
      <c r="D27" s="85"/>
      <c r="E27" s="49"/>
      <c r="F27" s="49"/>
      <c r="G27" s="49"/>
      <c r="H27" s="49"/>
      <c r="I27" s="49"/>
      <c r="J27" s="49"/>
      <c r="K27" s="49"/>
      <c r="L27" s="49"/>
      <c r="M27" s="49"/>
      <c r="N27" s="89" t="s">
        <v>202</v>
      </c>
      <c r="O27" s="50"/>
      <c r="P27" s="49"/>
      <c r="Q27" s="49"/>
      <c r="R27" s="49"/>
      <c r="S27" s="49"/>
      <c r="T27" s="49"/>
      <c r="U27" s="49"/>
      <c r="V27" s="49"/>
      <c r="W27" s="50"/>
      <c r="X27" s="49"/>
      <c r="Y27" s="49"/>
      <c r="Z27" s="49"/>
      <c r="AA27" s="49"/>
      <c r="AB27" s="49"/>
      <c r="AC27" s="49"/>
      <c r="AD27" s="49"/>
      <c r="AE27" s="50"/>
      <c r="AF27" s="50"/>
      <c r="AG27" s="50"/>
      <c r="AH27" s="49"/>
      <c r="AI27" s="49"/>
      <c r="AJ27" s="49"/>
      <c r="AK27" s="49"/>
      <c r="AL27" s="50"/>
      <c r="AM27" s="70"/>
    </row>
    <row r="28" spans="1:39" ht="13.2" customHeight="1" x14ac:dyDescent="0.2">
      <c r="B28" s="132" t="s">
        <v>160</v>
      </c>
      <c r="C28" s="130">
        <f t="shared" si="58"/>
        <v>1</v>
      </c>
      <c r="D28" s="85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 t="s">
        <v>190</v>
      </c>
      <c r="Q28" s="49"/>
      <c r="R28" s="49"/>
      <c r="S28" s="49"/>
      <c r="T28" s="49"/>
      <c r="U28" s="49"/>
      <c r="V28" s="49"/>
      <c r="W28" s="50"/>
      <c r="X28" s="49"/>
      <c r="Y28" s="49"/>
      <c r="Z28" s="49"/>
      <c r="AA28" s="49"/>
      <c r="AB28" s="49"/>
      <c r="AC28" s="49"/>
      <c r="AD28" s="49"/>
      <c r="AE28" s="50"/>
      <c r="AF28" s="50"/>
      <c r="AG28" s="50"/>
      <c r="AH28" s="49"/>
      <c r="AI28" s="49"/>
      <c r="AJ28" s="49"/>
      <c r="AK28" s="49"/>
      <c r="AL28" s="50"/>
      <c r="AM28" s="70"/>
    </row>
    <row r="29" spans="1:39" ht="24" x14ac:dyDescent="0.2">
      <c r="B29" s="136" t="s">
        <v>171</v>
      </c>
      <c r="C29" s="130">
        <f t="shared" si="58"/>
        <v>2</v>
      </c>
      <c r="D29" s="85"/>
      <c r="E29" s="49"/>
      <c r="F29" s="104" t="s">
        <v>187</v>
      </c>
      <c r="G29" s="49"/>
      <c r="H29" s="49"/>
      <c r="I29" s="49"/>
      <c r="J29" s="49"/>
      <c r="K29" s="49"/>
      <c r="L29" s="49"/>
      <c r="M29" s="49"/>
      <c r="N29" s="104" t="s">
        <v>170</v>
      </c>
      <c r="O29" s="50"/>
      <c r="P29" s="49"/>
      <c r="Q29" s="49"/>
      <c r="R29" s="49"/>
      <c r="S29" s="49"/>
      <c r="T29" s="49"/>
      <c r="U29" s="49"/>
      <c r="V29" s="49"/>
      <c r="W29" s="50"/>
      <c r="X29" s="49"/>
      <c r="Y29" s="49"/>
      <c r="Z29" s="49"/>
      <c r="AA29" s="49"/>
      <c r="AB29" s="49"/>
      <c r="AC29" s="49"/>
      <c r="AD29" s="49"/>
      <c r="AE29" s="50"/>
      <c r="AF29" s="50"/>
      <c r="AG29" s="50"/>
      <c r="AH29" s="49"/>
      <c r="AI29" s="49"/>
      <c r="AJ29" s="49"/>
      <c r="AK29" s="49"/>
      <c r="AL29" s="50"/>
      <c r="AM29" s="70"/>
    </row>
    <row r="30" spans="1:39" ht="24" x14ac:dyDescent="0.2">
      <c r="A30" s="143">
        <v>44519</v>
      </c>
      <c r="B30" s="136" t="s">
        <v>171</v>
      </c>
      <c r="C30" s="130">
        <f t="shared" ref="C30" si="60">SUM(COUNTA(D30:AP30))</f>
        <v>1</v>
      </c>
      <c r="D30" s="85"/>
      <c r="E30" s="49"/>
      <c r="F30" s="104"/>
      <c r="G30" s="49"/>
      <c r="H30" s="49"/>
      <c r="I30" s="49"/>
      <c r="J30" s="49"/>
      <c r="K30" s="49"/>
      <c r="L30" s="49"/>
      <c r="M30" s="147" t="s">
        <v>206</v>
      </c>
      <c r="N30" s="104"/>
      <c r="O30" s="50"/>
      <c r="P30" s="49"/>
      <c r="Q30" s="49"/>
      <c r="R30" s="49"/>
      <c r="S30" s="49"/>
      <c r="T30" s="49"/>
      <c r="U30" s="49"/>
      <c r="V30" s="49"/>
      <c r="W30" s="50"/>
      <c r="X30" s="49"/>
      <c r="Y30" s="49"/>
      <c r="Z30" s="49"/>
      <c r="AA30" s="49"/>
      <c r="AB30" s="49"/>
      <c r="AC30" s="49"/>
      <c r="AD30" s="49"/>
      <c r="AE30" s="50"/>
      <c r="AF30" s="50"/>
      <c r="AG30" s="50"/>
      <c r="AH30" s="49"/>
      <c r="AI30" s="49"/>
      <c r="AJ30" s="49"/>
      <c r="AK30" s="49"/>
      <c r="AL30" s="50"/>
      <c r="AM30" s="70"/>
    </row>
    <row r="31" spans="1:39" ht="24" x14ac:dyDescent="0.2">
      <c r="A31" s="143">
        <v>44511</v>
      </c>
      <c r="B31" s="149" t="s">
        <v>204</v>
      </c>
      <c r="C31" s="130">
        <f t="shared" si="58"/>
        <v>1</v>
      </c>
      <c r="D31" s="85"/>
      <c r="E31" s="49"/>
      <c r="F31" s="104"/>
      <c r="G31" s="49"/>
      <c r="H31" s="147" t="s">
        <v>205</v>
      </c>
      <c r="I31" s="49"/>
      <c r="J31" s="49"/>
      <c r="K31" s="49"/>
      <c r="L31" s="49"/>
      <c r="M31" s="49"/>
      <c r="N31" s="104"/>
      <c r="O31" s="50"/>
      <c r="P31" s="49"/>
      <c r="Q31" s="49"/>
      <c r="R31" s="49"/>
      <c r="S31" s="49"/>
      <c r="T31" s="49"/>
      <c r="U31" s="49"/>
      <c r="V31" s="49"/>
      <c r="W31" s="50"/>
      <c r="X31" s="49"/>
      <c r="Y31" s="49"/>
      <c r="Z31" s="49"/>
      <c r="AA31" s="49"/>
      <c r="AB31" s="49"/>
      <c r="AC31" s="49"/>
      <c r="AD31" s="49"/>
      <c r="AE31" s="50"/>
      <c r="AF31" s="50"/>
      <c r="AG31" s="50"/>
      <c r="AH31" s="49"/>
      <c r="AI31" s="49"/>
      <c r="AJ31" s="49"/>
      <c r="AK31" s="49"/>
      <c r="AL31" s="50"/>
      <c r="AM31" s="70"/>
    </row>
    <row r="32" spans="1:39" ht="13.2" customHeight="1" x14ac:dyDescent="0.2">
      <c r="B32" s="132" t="s">
        <v>161</v>
      </c>
      <c r="C32" s="130">
        <f t="shared" si="58"/>
        <v>3</v>
      </c>
      <c r="D32" s="85"/>
      <c r="E32" s="49"/>
      <c r="F32" s="49"/>
      <c r="G32" s="49"/>
      <c r="H32" s="49"/>
      <c r="I32" s="49"/>
      <c r="J32" s="49"/>
      <c r="K32" s="49" t="s">
        <v>153</v>
      </c>
      <c r="L32" s="49"/>
      <c r="M32" s="49"/>
      <c r="N32" s="49"/>
      <c r="O32" s="49" t="s">
        <v>153</v>
      </c>
      <c r="P32" s="49"/>
      <c r="Q32" s="49" t="s">
        <v>153</v>
      </c>
      <c r="R32" s="49"/>
      <c r="S32" s="49"/>
      <c r="T32" s="49"/>
      <c r="U32" s="49"/>
      <c r="V32" s="49"/>
      <c r="W32" s="50"/>
      <c r="X32" s="49"/>
      <c r="Y32" s="49"/>
      <c r="Z32" s="49"/>
      <c r="AA32" s="49"/>
      <c r="AB32" s="49"/>
      <c r="AC32" s="49"/>
      <c r="AD32" s="49"/>
      <c r="AE32" s="50"/>
      <c r="AF32" s="50"/>
      <c r="AG32" s="50"/>
      <c r="AH32" s="49"/>
      <c r="AI32" s="49"/>
      <c r="AJ32" s="49"/>
      <c r="AK32" s="49"/>
      <c r="AL32" s="50"/>
      <c r="AM32" s="70"/>
    </row>
    <row r="33" spans="2:39" ht="13.2" customHeight="1" x14ac:dyDescent="0.2">
      <c r="B33" s="132" t="s">
        <v>162</v>
      </c>
      <c r="C33" s="130">
        <f t="shared" si="58"/>
        <v>2</v>
      </c>
      <c r="D33" s="85" t="s">
        <v>153</v>
      </c>
      <c r="E33" s="49" t="s">
        <v>189</v>
      </c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49"/>
      <c r="Q33" s="49"/>
      <c r="R33" s="49"/>
      <c r="S33" s="49"/>
      <c r="T33" s="49"/>
      <c r="U33" s="49"/>
      <c r="V33" s="49"/>
      <c r="W33" s="50"/>
      <c r="X33" s="49"/>
      <c r="Y33" s="49"/>
      <c r="Z33" s="49"/>
      <c r="AA33" s="49"/>
      <c r="AB33" s="49"/>
      <c r="AC33" s="49"/>
      <c r="AD33" s="49"/>
      <c r="AE33" s="50"/>
      <c r="AF33" s="50"/>
      <c r="AG33" s="50"/>
      <c r="AH33" s="49"/>
      <c r="AI33" s="49"/>
      <c r="AJ33" s="49"/>
      <c r="AK33" s="49"/>
      <c r="AL33" s="50"/>
      <c r="AM33" s="70"/>
    </row>
    <row r="34" spans="2:39" ht="13.2" customHeight="1" x14ac:dyDescent="0.2">
      <c r="B34" s="149" t="s">
        <v>203</v>
      </c>
      <c r="C34" s="130">
        <f t="shared" si="58"/>
        <v>0</v>
      </c>
      <c r="D34" s="85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49"/>
      <c r="Q34" s="49"/>
      <c r="R34" s="49"/>
      <c r="S34" s="49"/>
      <c r="T34" s="49"/>
      <c r="U34" s="49"/>
      <c r="V34" s="49"/>
      <c r="W34" s="50"/>
      <c r="X34" s="49"/>
      <c r="Y34" s="49"/>
      <c r="Z34" s="49"/>
      <c r="AA34" s="49"/>
      <c r="AB34" s="49"/>
      <c r="AC34" s="49"/>
      <c r="AD34" s="49"/>
      <c r="AE34" s="50"/>
      <c r="AF34" s="50"/>
      <c r="AG34" s="50"/>
      <c r="AH34" s="49"/>
      <c r="AI34" s="49"/>
      <c r="AJ34" s="49"/>
      <c r="AK34" s="49"/>
      <c r="AL34" s="50"/>
      <c r="AM34" s="70"/>
    </row>
    <row r="35" spans="2:39" ht="21.6" x14ac:dyDescent="0.2">
      <c r="B35" s="133" t="s">
        <v>163</v>
      </c>
      <c r="C35" s="130">
        <f t="shared" si="58"/>
        <v>2</v>
      </c>
      <c r="D35" s="85"/>
      <c r="E35" s="49"/>
      <c r="F35" s="104" t="s">
        <v>188</v>
      </c>
      <c r="G35" s="49"/>
      <c r="H35" s="49"/>
      <c r="I35" s="49"/>
      <c r="J35" s="49"/>
      <c r="K35" s="49"/>
      <c r="L35" s="49"/>
      <c r="M35" s="49" t="s">
        <v>153</v>
      </c>
      <c r="N35" s="49"/>
      <c r="O35" s="50"/>
      <c r="P35" s="49"/>
      <c r="Q35" s="49"/>
      <c r="R35" s="49"/>
      <c r="S35" s="49"/>
      <c r="T35" s="49"/>
      <c r="U35" s="49"/>
      <c r="V35" s="49"/>
      <c r="W35" s="50"/>
      <c r="X35" s="49"/>
      <c r="Y35" s="49"/>
      <c r="Z35" s="49"/>
      <c r="AA35" s="49"/>
      <c r="AB35" s="49"/>
      <c r="AC35" s="49"/>
      <c r="AD35" s="49"/>
      <c r="AE35" s="50"/>
      <c r="AF35" s="50"/>
      <c r="AG35" s="50"/>
      <c r="AH35" s="49"/>
      <c r="AI35" s="49"/>
      <c r="AJ35" s="49"/>
      <c r="AK35" s="49"/>
      <c r="AL35" s="50"/>
      <c r="AM35" s="70"/>
    </row>
    <row r="36" spans="2:39" x14ac:dyDescent="0.2">
      <c r="B36" s="131" t="s">
        <v>95</v>
      </c>
      <c r="C36" s="48">
        <f t="shared" ref="C36:C53" si="61">SUM(COUNTA(D36:AM36))</f>
        <v>0</v>
      </c>
      <c r="D36" s="50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50"/>
      <c r="P36" s="49"/>
      <c r="Q36" s="49"/>
      <c r="R36" s="49"/>
      <c r="S36" s="49"/>
      <c r="T36" s="49"/>
      <c r="U36" s="49"/>
      <c r="V36" s="49"/>
      <c r="W36" s="50"/>
      <c r="X36" s="49"/>
      <c r="Y36" s="49"/>
      <c r="Z36" s="49"/>
      <c r="AA36" s="49"/>
      <c r="AB36" s="49"/>
      <c r="AC36" s="49"/>
      <c r="AD36" s="49"/>
      <c r="AE36" s="50"/>
      <c r="AF36" s="50"/>
      <c r="AG36" s="50"/>
      <c r="AH36" s="49"/>
      <c r="AI36" s="49"/>
      <c r="AJ36" s="49"/>
      <c r="AK36" s="49"/>
      <c r="AL36" s="50"/>
      <c r="AM36" s="70"/>
    </row>
    <row r="37" spans="2:39" x14ac:dyDescent="0.2">
      <c r="B37" s="51" t="s">
        <v>28</v>
      </c>
      <c r="C37" s="48">
        <f t="shared" si="61"/>
        <v>0</v>
      </c>
      <c r="D37" s="50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50"/>
      <c r="P37" s="49"/>
      <c r="Q37" s="49"/>
      <c r="R37" s="49"/>
      <c r="S37" s="49"/>
      <c r="T37" s="49"/>
      <c r="U37" s="49"/>
      <c r="V37" s="49"/>
      <c r="W37" s="50"/>
      <c r="X37" s="49"/>
      <c r="Y37" s="49"/>
      <c r="Z37" s="49"/>
      <c r="AA37" s="49"/>
      <c r="AB37" s="49"/>
      <c r="AC37" s="49"/>
      <c r="AD37" s="49"/>
      <c r="AE37" s="50"/>
      <c r="AF37" s="50"/>
      <c r="AG37" s="50"/>
      <c r="AH37" s="49"/>
      <c r="AI37" s="49"/>
      <c r="AJ37" s="49"/>
      <c r="AK37" s="49"/>
      <c r="AL37" s="50"/>
      <c r="AM37" s="70"/>
    </row>
    <row r="38" spans="2:39" x14ac:dyDescent="0.2">
      <c r="B38" s="87" t="s">
        <v>72</v>
      </c>
      <c r="C38" s="48">
        <f t="shared" si="61"/>
        <v>0</v>
      </c>
      <c r="D38" s="50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50"/>
      <c r="P38" s="49"/>
      <c r="Q38" s="49"/>
      <c r="R38" s="49"/>
      <c r="S38" s="49"/>
      <c r="T38" s="49"/>
      <c r="U38" s="49"/>
      <c r="V38" s="49"/>
      <c r="W38" s="50"/>
      <c r="X38" s="49"/>
      <c r="Y38" s="49"/>
      <c r="Z38" s="49"/>
      <c r="AA38" s="49"/>
      <c r="AB38" s="49"/>
      <c r="AC38" s="49"/>
      <c r="AD38" s="49"/>
      <c r="AE38" s="50"/>
      <c r="AF38" s="90"/>
      <c r="AG38" s="50"/>
      <c r="AH38" s="49"/>
      <c r="AI38" s="49"/>
      <c r="AJ38" s="49"/>
      <c r="AK38" s="49"/>
      <c r="AL38" s="50"/>
      <c r="AM38" s="70"/>
    </row>
    <row r="39" spans="2:39" x14ac:dyDescent="0.2">
      <c r="B39" s="59" t="s">
        <v>37</v>
      </c>
      <c r="C39" s="48">
        <f t="shared" si="61"/>
        <v>1</v>
      </c>
      <c r="D39" s="50"/>
      <c r="E39" s="49"/>
      <c r="F39" s="49" t="s">
        <v>153</v>
      </c>
      <c r="G39" s="49"/>
      <c r="H39" s="49"/>
      <c r="I39" s="49"/>
      <c r="J39" s="49"/>
      <c r="K39" s="49"/>
      <c r="L39" s="49"/>
      <c r="M39" s="49"/>
      <c r="N39" s="49"/>
      <c r="O39" s="50"/>
      <c r="P39" s="49"/>
      <c r="Q39" s="49"/>
      <c r="R39" s="49"/>
      <c r="S39" s="49"/>
      <c r="T39" s="49"/>
      <c r="U39" s="49"/>
      <c r="V39" s="49"/>
      <c r="W39" s="50"/>
      <c r="X39" s="49"/>
      <c r="Y39" s="49"/>
      <c r="Z39" s="49"/>
      <c r="AA39" s="49"/>
      <c r="AB39" s="49"/>
      <c r="AC39" s="49"/>
      <c r="AD39" s="49"/>
      <c r="AE39" s="50"/>
      <c r="AF39" s="50"/>
      <c r="AG39" s="50"/>
      <c r="AH39" s="49"/>
      <c r="AI39" s="49"/>
      <c r="AJ39" s="49"/>
      <c r="AK39" s="49"/>
      <c r="AL39" s="50"/>
      <c r="AM39" s="70"/>
    </row>
    <row r="40" spans="2:39" x14ac:dyDescent="0.2">
      <c r="B40" s="51" t="s">
        <v>26</v>
      </c>
      <c r="C40" s="48">
        <f t="shared" si="61"/>
        <v>0</v>
      </c>
      <c r="D40" s="50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50"/>
      <c r="P40" s="49"/>
      <c r="Q40" s="49"/>
      <c r="R40" s="49"/>
      <c r="S40" s="49"/>
      <c r="T40" s="49"/>
      <c r="U40" s="49"/>
      <c r="V40" s="49"/>
      <c r="W40" s="50"/>
      <c r="X40" s="49"/>
      <c r="Y40" s="49"/>
      <c r="Z40" s="49"/>
      <c r="AA40" s="49"/>
      <c r="AB40" s="49"/>
      <c r="AC40" s="49"/>
      <c r="AD40" s="49"/>
      <c r="AE40" s="50"/>
      <c r="AF40" s="50"/>
      <c r="AG40" s="50"/>
      <c r="AH40" s="49"/>
      <c r="AI40" s="49"/>
      <c r="AJ40" s="49"/>
      <c r="AK40" s="49"/>
      <c r="AL40" s="50"/>
      <c r="AM40" s="70"/>
    </row>
    <row r="41" spans="2:39" x14ac:dyDescent="0.2">
      <c r="B41" s="51" t="s">
        <v>21</v>
      </c>
      <c r="C41" s="48">
        <f t="shared" si="61"/>
        <v>0</v>
      </c>
      <c r="D41" s="50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50"/>
      <c r="P41" s="49"/>
      <c r="Q41" s="49"/>
      <c r="R41" s="49"/>
      <c r="S41" s="49"/>
      <c r="T41" s="49"/>
      <c r="U41" s="49"/>
      <c r="V41" s="49"/>
      <c r="W41" s="50"/>
      <c r="X41" s="49"/>
      <c r="Y41" s="49"/>
      <c r="Z41" s="49"/>
      <c r="AA41" s="49"/>
      <c r="AB41" s="49"/>
      <c r="AC41" s="49"/>
      <c r="AD41" s="49"/>
      <c r="AE41" s="50"/>
      <c r="AF41" s="50"/>
      <c r="AG41" s="50"/>
      <c r="AH41" s="49"/>
      <c r="AI41" s="49"/>
      <c r="AJ41" s="49"/>
      <c r="AK41" s="49"/>
      <c r="AL41" s="50"/>
      <c r="AM41" s="70"/>
    </row>
    <row r="42" spans="2:39" x14ac:dyDescent="0.2">
      <c r="B42" s="57" t="s">
        <v>34</v>
      </c>
      <c r="C42" s="48">
        <f t="shared" si="61"/>
        <v>0</v>
      </c>
      <c r="D42" s="5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50"/>
      <c r="P42" s="49"/>
      <c r="Q42" s="49"/>
      <c r="R42" s="49"/>
      <c r="S42" s="49"/>
      <c r="T42" s="49"/>
      <c r="U42" s="49"/>
      <c r="V42" s="49"/>
      <c r="W42" s="50"/>
      <c r="X42" s="49"/>
      <c r="Y42" s="49"/>
      <c r="Z42" s="49"/>
      <c r="AA42" s="49"/>
      <c r="AB42" s="49"/>
      <c r="AC42" s="49"/>
      <c r="AD42" s="49"/>
      <c r="AE42" s="50"/>
      <c r="AF42" s="50"/>
      <c r="AG42" s="50"/>
      <c r="AH42" s="49"/>
      <c r="AI42" s="49"/>
      <c r="AJ42" s="49"/>
      <c r="AK42" s="49"/>
      <c r="AL42" s="50"/>
      <c r="AM42" s="70"/>
    </row>
    <row r="43" spans="2:39" x14ac:dyDescent="0.2">
      <c r="B43" s="57" t="s">
        <v>35</v>
      </c>
      <c r="C43" s="48">
        <f t="shared" si="61"/>
        <v>0</v>
      </c>
      <c r="D43" s="50"/>
      <c r="E43" s="49"/>
      <c r="F43" s="49"/>
      <c r="G43" s="49"/>
      <c r="H43" s="49"/>
      <c r="I43" s="49"/>
      <c r="J43" s="49"/>
      <c r="K43" s="49"/>
      <c r="L43" s="49"/>
      <c r="M43" s="49"/>
      <c r="N43" s="50"/>
      <c r="O43" s="50"/>
      <c r="P43" s="49"/>
      <c r="Q43" s="49"/>
      <c r="R43" s="49"/>
      <c r="S43" s="49"/>
      <c r="T43" s="49"/>
      <c r="U43" s="49"/>
      <c r="V43" s="49"/>
      <c r="W43" s="50"/>
      <c r="X43" s="49"/>
      <c r="Y43" s="49"/>
      <c r="Z43" s="49"/>
      <c r="AA43" s="49"/>
      <c r="AB43" s="49"/>
      <c r="AC43" s="49"/>
      <c r="AD43" s="49"/>
      <c r="AE43" s="50"/>
      <c r="AF43" s="50"/>
      <c r="AG43" s="50"/>
      <c r="AH43" s="49"/>
      <c r="AI43" s="49"/>
      <c r="AJ43" s="49"/>
      <c r="AK43" s="49"/>
      <c r="AL43" s="50"/>
      <c r="AM43" s="70"/>
    </row>
    <row r="44" spans="2:39" x14ac:dyDescent="0.2">
      <c r="B44" s="76" t="s">
        <v>50</v>
      </c>
      <c r="C44" s="48">
        <f t="shared" si="61"/>
        <v>0</v>
      </c>
      <c r="D44" s="50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50"/>
      <c r="P44" s="49"/>
      <c r="Q44" s="49"/>
      <c r="R44" s="49"/>
      <c r="S44" s="49"/>
      <c r="T44" s="49"/>
      <c r="U44" s="49"/>
      <c r="V44" s="49"/>
      <c r="W44" s="50"/>
      <c r="X44" s="49"/>
      <c r="Y44" s="49"/>
      <c r="Z44" s="49"/>
      <c r="AA44" s="49"/>
      <c r="AB44" s="49"/>
      <c r="AC44" s="49"/>
      <c r="AD44" s="49"/>
      <c r="AE44" s="50"/>
      <c r="AF44" s="50"/>
      <c r="AG44" s="50"/>
      <c r="AH44" s="49"/>
      <c r="AI44" s="49"/>
      <c r="AJ44" s="49"/>
      <c r="AK44" s="49"/>
      <c r="AL44" s="50"/>
      <c r="AM44" s="70"/>
    </row>
    <row r="45" spans="2:39" x14ac:dyDescent="0.2">
      <c r="B45" s="56" t="s">
        <v>33</v>
      </c>
      <c r="C45" s="48">
        <f t="shared" si="61"/>
        <v>0</v>
      </c>
      <c r="D45" s="50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49"/>
      <c r="Q45" s="49"/>
      <c r="R45" s="49"/>
      <c r="S45" s="49"/>
      <c r="T45" s="49"/>
      <c r="U45" s="49"/>
      <c r="V45" s="49"/>
      <c r="W45" s="50"/>
      <c r="X45" s="49"/>
      <c r="Y45" s="49"/>
      <c r="Z45" s="49"/>
      <c r="AA45" s="49"/>
      <c r="AB45" s="49"/>
      <c r="AC45" s="49"/>
      <c r="AD45" s="49"/>
      <c r="AE45" s="50"/>
      <c r="AF45" s="50"/>
      <c r="AG45" s="50"/>
      <c r="AH45" s="49"/>
      <c r="AI45" s="49"/>
      <c r="AJ45" s="49"/>
      <c r="AK45" s="49"/>
      <c r="AL45" s="50"/>
      <c r="AM45" s="70"/>
    </row>
    <row r="46" spans="2:39" x14ac:dyDescent="0.2">
      <c r="B46" s="58" t="s">
        <v>36</v>
      </c>
      <c r="C46" s="48">
        <f t="shared" si="61"/>
        <v>0</v>
      </c>
      <c r="D46" s="50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50"/>
      <c r="P46" s="49"/>
      <c r="Q46" s="49"/>
      <c r="R46" s="49"/>
      <c r="S46" s="49"/>
      <c r="T46" s="49"/>
      <c r="U46" s="49"/>
      <c r="V46" s="49"/>
      <c r="W46" s="50"/>
      <c r="X46" s="49"/>
      <c r="Y46" s="49"/>
      <c r="Z46" s="49"/>
      <c r="AA46" s="49"/>
      <c r="AB46" s="49"/>
      <c r="AC46" s="49"/>
      <c r="AD46" s="49"/>
      <c r="AE46" s="50"/>
      <c r="AF46" s="50"/>
      <c r="AG46" s="50"/>
      <c r="AH46" s="49"/>
      <c r="AI46" s="49"/>
      <c r="AJ46" s="49"/>
      <c r="AK46" s="49"/>
      <c r="AL46" s="50"/>
      <c r="AM46" s="70"/>
    </row>
    <row r="47" spans="2:39" x14ac:dyDescent="0.2">
      <c r="B47" s="51" t="s">
        <v>20</v>
      </c>
      <c r="C47" s="48">
        <f t="shared" si="61"/>
        <v>0</v>
      </c>
      <c r="D47" s="50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50"/>
      <c r="P47" s="49"/>
      <c r="Q47" s="49"/>
      <c r="R47" s="49"/>
      <c r="S47" s="49"/>
      <c r="T47" s="49"/>
      <c r="U47" s="49"/>
      <c r="V47" s="49"/>
      <c r="W47" s="50"/>
      <c r="X47" s="49"/>
      <c r="Y47" s="49"/>
      <c r="Z47" s="49"/>
      <c r="AA47" s="49"/>
      <c r="AB47" s="49"/>
      <c r="AC47" s="49"/>
      <c r="AD47" s="49"/>
      <c r="AE47" s="50"/>
      <c r="AF47" s="50"/>
      <c r="AG47" s="50"/>
      <c r="AH47" s="49"/>
      <c r="AI47" s="49"/>
      <c r="AJ47" s="49"/>
      <c r="AK47" s="49"/>
      <c r="AL47" s="50"/>
      <c r="AM47" s="70"/>
    </row>
    <row r="48" spans="2:39" x14ac:dyDescent="0.2">
      <c r="B48" s="60" t="s">
        <v>38</v>
      </c>
      <c r="C48" s="48">
        <f t="shared" si="61"/>
        <v>0</v>
      </c>
      <c r="D48" s="50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50"/>
      <c r="P48" s="49"/>
      <c r="Q48" s="49"/>
      <c r="R48" s="49"/>
      <c r="S48" s="49"/>
      <c r="T48" s="49"/>
      <c r="U48" s="49"/>
      <c r="V48" s="49"/>
      <c r="W48" s="50"/>
      <c r="X48" s="49"/>
      <c r="Y48" s="49"/>
      <c r="Z48" s="49"/>
      <c r="AA48" s="49"/>
      <c r="AB48" s="49"/>
      <c r="AC48" s="49"/>
      <c r="AD48" s="49"/>
      <c r="AE48" s="50"/>
      <c r="AF48" s="50"/>
      <c r="AG48" s="50"/>
      <c r="AH48" s="49"/>
      <c r="AI48" s="49"/>
      <c r="AJ48" s="49"/>
      <c r="AK48" s="49"/>
      <c r="AL48" s="50"/>
      <c r="AM48" s="70"/>
    </row>
    <row r="49" spans="2:39" ht="21.6" x14ac:dyDescent="0.2">
      <c r="B49" s="137" t="s">
        <v>177</v>
      </c>
      <c r="C49" s="48">
        <f t="shared" ref="C49" si="62">SUM(COUNTA(D49:AM49))</f>
        <v>2</v>
      </c>
      <c r="D49" s="50"/>
      <c r="E49" s="49" t="s">
        <v>178</v>
      </c>
      <c r="F49" s="49"/>
      <c r="G49" s="49"/>
      <c r="H49" s="49"/>
      <c r="I49" s="49"/>
      <c r="J49" s="49"/>
      <c r="K49" s="49"/>
      <c r="L49" s="104" t="s">
        <v>180</v>
      </c>
      <c r="M49" s="49"/>
      <c r="N49" s="49"/>
      <c r="O49" s="50"/>
      <c r="P49" s="49"/>
      <c r="Q49" s="49"/>
      <c r="R49" s="49"/>
      <c r="S49" s="49"/>
      <c r="T49" s="49"/>
      <c r="U49" s="49"/>
      <c r="V49" s="49"/>
      <c r="W49" s="50"/>
      <c r="X49" s="49"/>
      <c r="Y49" s="49"/>
      <c r="Z49" s="49"/>
      <c r="AA49" s="49"/>
      <c r="AB49" s="49"/>
      <c r="AC49" s="49"/>
      <c r="AD49" s="49"/>
      <c r="AE49" s="50"/>
      <c r="AF49" s="50"/>
      <c r="AG49" s="50"/>
      <c r="AH49" s="49"/>
      <c r="AI49" s="49"/>
      <c r="AJ49" s="49"/>
      <c r="AK49" s="49"/>
      <c r="AL49" s="50"/>
      <c r="AM49" s="70"/>
    </row>
    <row r="50" spans="2:39" x14ac:dyDescent="0.2">
      <c r="B50" s="51" t="s">
        <v>23</v>
      </c>
      <c r="C50" s="48">
        <f t="shared" si="61"/>
        <v>0</v>
      </c>
      <c r="D50" s="50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/>
      <c r="P50" s="49"/>
      <c r="Q50" s="49"/>
      <c r="R50" s="49"/>
      <c r="S50" s="49"/>
      <c r="T50" s="49"/>
      <c r="U50" s="49"/>
      <c r="V50" s="49"/>
      <c r="W50" s="50"/>
      <c r="X50" s="49"/>
      <c r="Y50" s="49"/>
      <c r="Z50" s="49"/>
      <c r="AA50" s="49"/>
      <c r="AB50" s="49"/>
      <c r="AC50" s="49"/>
      <c r="AD50" s="49"/>
      <c r="AE50" s="50"/>
      <c r="AF50" s="50"/>
      <c r="AG50" s="50"/>
      <c r="AH50" s="49"/>
      <c r="AI50" s="49"/>
      <c r="AJ50" s="49"/>
      <c r="AK50" s="49"/>
      <c r="AL50" s="50"/>
      <c r="AM50" s="70"/>
    </row>
    <row r="51" spans="2:39" x14ac:dyDescent="0.2">
      <c r="B51" s="137" t="s">
        <v>179</v>
      </c>
      <c r="C51" s="48"/>
      <c r="D51" s="50"/>
      <c r="E51" s="49" t="s">
        <v>165</v>
      </c>
      <c r="F51" s="49"/>
      <c r="G51" s="49"/>
      <c r="H51" s="49"/>
      <c r="I51" s="49"/>
      <c r="J51" s="49"/>
      <c r="K51" s="49"/>
      <c r="L51" s="49"/>
      <c r="M51" s="49"/>
      <c r="N51" s="49"/>
      <c r="O51" s="50"/>
      <c r="P51" s="49"/>
      <c r="Q51" s="49"/>
      <c r="R51" s="49"/>
      <c r="S51" s="49"/>
      <c r="T51" s="49"/>
      <c r="U51" s="49"/>
      <c r="V51" s="49"/>
      <c r="W51" s="50"/>
      <c r="X51" s="49"/>
      <c r="Y51" s="49"/>
      <c r="Z51" s="49"/>
      <c r="AA51" s="49"/>
      <c r="AB51" s="49"/>
      <c r="AC51" s="49"/>
      <c r="AD51" s="49"/>
      <c r="AE51" s="50"/>
      <c r="AF51" s="50"/>
      <c r="AG51" s="50"/>
      <c r="AH51" s="49"/>
      <c r="AI51" s="49"/>
      <c r="AJ51" s="49"/>
      <c r="AK51" s="49"/>
      <c r="AL51" s="50"/>
      <c r="AM51" s="70"/>
    </row>
    <row r="52" spans="2:39" x14ac:dyDescent="0.2">
      <c r="B52" s="51" t="s">
        <v>22</v>
      </c>
      <c r="C52" s="48">
        <f t="shared" si="61"/>
        <v>0</v>
      </c>
      <c r="D52" s="50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0"/>
      <c r="P52" s="49"/>
      <c r="Q52" s="49"/>
      <c r="R52" s="49"/>
      <c r="S52" s="49"/>
      <c r="T52" s="49"/>
      <c r="U52" s="49"/>
      <c r="V52" s="49"/>
      <c r="W52" s="50"/>
      <c r="X52" s="49"/>
      <c r="Y52" s="49"/>
      <c r="Z52" s="49"/>
      <c r="AA52" s="49"/>
      <c r="AB52" s="49"/>
      <c r="AC52" s="49"/>
      <c r="AD52" s="49"/>
      <c r="AE52" s="50"/>
      <c r="AF52" s="50"/>
      <c r="AG52" s="50"/>
      <c r="AH52" s="49"/>
      <c r="AI52" s="49"/>
      <c r="AJ52" s="49"/>
      <c r="AK52" s="49"/>
      <c r="AL52" s="50"/>
      <c r="AM52" s="70"/>
    </row>
    <row r="53" spans="2:39" ht="13.8" thickBot="1" x14ac:dyDescent="0.25">
      <c r="B53" s="52"/>
      <c r="C53" s="53">
        <f t="shared" si="61"/>
        <v>0</v>
      </c>
      <c r="D53" s="55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  <c r="P53" s="54"/>
      <c r="Q53" s="54"/>
      <c r="R53" s="54"/>
      <c r="S53" s="54"/>
      <c r="T53" s="54"/>
      <c r="U53" s="54"/>
      <c r="V53" s="54"/>
      <c r="W53" s="55"/>
      <c r="X53" s="54"/>
      <c r="Y53" s="54"/>
      <c r="Z53" s="54"/>
      <c r="AA53" s="54"/>
      <c r="AB53" s="54"/>
      <c r="AC53" s="54"/>
      <c r="AD53" s="54"/>
      <c r="AE53" s="55"/>
      <c r="AF53" s="55"/>
      <c r="AG53" s="55"/>
      <c r="AH53" s="54"/>
      <c r="AI53" s="54"/>
      <c r="AJ53" s="54"/>
      <c r="AK53" s="54"/>
      <c r="AL53" s="55"/>
      <c r="AM53" s="71"/>
    </row>
    <row r="54" spans="2:39" ht="72.599999999999994" customHeight="1" thickBot="1" x14ac:dyDescent="0.25">
      <c r="B54" s="193" t="s">
        <v>152</v>
      </c>
      <c r="C54" s="19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5"/>
    </row>
  </sheetData>
  <mergeCells count="9">
    <mergeCell ref="B54:C54"/>
    <mergeCell ref="B11:C11"/>
    <mergeCell ref="B2:C2"/>
    <mergeCell ref="B3:C3"/>
    <mergeCell ref="B4:C4"/>
    <mergeCell ref="B5:C5"/>
    <mergeCell ref="B6:C6"/>
    <mergeCell ref="B10:C10"/>
    <mergeCell ref="B7:C7"/>
  </mergeCells>
  <phoneticPr fontId="27"/>
  <conditionalFormatting sqref="B12:C20 B36:C53 D12:AM29 D31:AM53">
    <cfRule type="expression" dxfId="13" priority="22">
      <formula>MOD(ROW(),2)=0</formula>
    </cfRule>
  </conditionalFormatting>
  <conditionalFormatting sqref="B26:C29 B31:C34">
    <cfRule type="expression" dxfId="12" priority="14">
      <formula>MOD(ROW(),2)=0</formula>
    </cfRule>
  </conditionalFormatting>
  <conditionalFormatting sqref="B35:C35">
    <cfRule type="expression" dxfId="11" priority="13">
      <formula>MOD(ROW(),2)=0</formula>
    </cfRule>
  </conditionalFormatting>
  <conditionalFormatting sqref="B21:C21">
    <cfRule type="expression" dxfId="10" priority="12">
      <formula>MOD(ROW(),2)=0</formula>
    </cfRule>
  </conditionalFormatting>
  <conditionalFormatting sqref="C22">
    <cfRule type="expression" dxfId="9" priority="11">
      <formula>MOD(ROW(),2)=0</formula>
    </cfRule>
  </conditionalFormatting>
  <conditionalFormatting sqref="B22">
    <cfRule type="expression" dxfId="8" priority="10">
      <formula>MOD(ROW(),2)=0</formula>
    </cfRule>
  </conditionalFormatting>
  <conditionalFormatting sqref="C23">
    <cfRule type="expression" dxfId="7" priority="9">
      <formula>MOD(ROW(),2)=0</formula>
    </cfRule>
  </conditionalFormatting>
  <conditionalFormatting sqref="B23">
    <cfRule type="expression" dxfId="6" priority="7">
      <formula>MOD(ROW(),2)=0</formula>
    </cfRule>
  </conditionalFormatting>
  <conditionalFormatting sqref="C24">
    <cfRule type="expression" dxfId="5" priority="6">
      <formula>MOD(ROW(),2)=0</formula>
    </cfRule>
  </conditionalFormatting>
  <conditionalFormatting sqref="B24">
    <cfRule type="expression" dxfId="4" priority="5">
      <formula>MOD(ROW(),2)=0</formula>
    </cfRule>
  </conditionalFormatting>
  <conditionalFormatting sqref="C25">
    <cfRule type="expression" dxfId="3" priority="4">
      <formula>MOD(ROW(),2)=0</formula>
    </cfRule>
  </conditionalFormatting>
  <conditionalFormatting sqref="B25">
    <cfRule type="expression" dxfId="2" priority="3">
      <formula>MOD(ROW(),2)=0</formula>
    </cfRule>
  </conditionalFormatting>
  <conditionalFormatting sqref="D30:AM30">
    <cfRule type="expression" dxfId="1" priority="2">
      <formula>MOD(ROW(),2)=0</formula>
    </cfRule>
  </conditionalFormatting>
  <conditionalFormatting sqref="B30:C30">
    <cfRule type="expression" dxfId="0" priority="1">
      <formula>MOD(ROW(),2)=0</formula>
    </cfRule>
  </conditionalFormatting>
  <dataValidations count="2">
    <dataValidation imeMode="hiragana" allowBlank="1" showInputMessage="1" showErrorMessage="1" sqref="AE11:AF11 D11:AC11 B1:B1048576" xr:uid="{00000000-0002-0000-0100-000000000000}"/>
    <dataValidation type="list" allowBlank="1" sqref="D12:AM53" xr:uid="{00000000-0002-0000-0100-000001000000}">
      <formula1>"〇,◎,▲,■,●,★,☆"</formula1>
    </dataValidation>
  </dataValidations>
  <pageMargins left="0.31496062992125984" right="0.31496062992125984" top="0.35433070866141736" bottom="0.15748031496062992" header="0.31496062992125984" footer="0.31496062992125984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2021年度</vt:lpstr>
      <vt:lpstr>景品</vt:lpstr>
      <vt:lpstr>'2021年度'!Print_Area</vt:lpstr>
      <vt:lpstr>出席表</vt:lpstr>
    </vt:vector>
  </TitlesOfParts>
  <Company>三菱電機（産電）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制御企画MS 茂木</dc:creator>
  <cp:lastModifiedBy>茂木 眞</cp:lastModifiedBy>
  <cp:lastPrinted>2021-11-18T09:56:00Z</cp:lastPrinted>
  <dcterms:created xsi:type="dcterms:W3CDTF">2001-03-29T23:35:18Z</dcterms:created>
  <dcterms:modified xsi:type="dcterms:W3CDTF">2021-11-18T09:56:10Z</dcterms:modified>
</cp:coreProperties>
</file>