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9080" windowHeight="14340" tabRatio="252" activeTab="2"/>
  </bookViews>
  <sheets>
    <sheet name="ちみ丸" sheetId="1" r:id="rId1"/>
    <sheet name="乱麻 " sheetId="2" r:id="rId2"/>
    <sheet name="哭きの竜" sheetId="3" r:id="rId3"/>
  </sheets>
  <definedNames/>
  <calcPr fullCalcOnLoad="1"/>
</workbook>
</file>

<file path=xl/sharedStrings.xml><?xml version="1.0" encoding="utf-8"?>
<sst xmlns="http://schemas.openxmlformats.org/spreadsheetml/2006/main" count="418" uniqueCount="218">
  <si>
    <t>キャラクター名</t>
  </si>
  <si>
    <t>プレイヤー名</t>
  </si>
  <si>
    <t>能力ボーナス</t>
  </si>
  <si>
    <t>基本値</t>
  </si>
  <si>
    <t>加護</t>
  </si>
  <si>
    <t>頁</t>
  </si>
  <si>
    <t>能力値</t>
  </si>
  <si>
    <t>体力</t>
  </si>
  <si>
    <t>反射</t>
  </si>
  <si>
    <t>知覚</t>
  </si>
  <si>
    <t>意思</t>
  </si>
  <si>
    <t>理知</t>
  </si>
  <si>
    <t>幸運</t>
  </si>
  <si>
    <t>性別</t>
  </si>
  <si>
    <t>年齢</t>
  </si>
  <si>
    <t>種族</t>
  </si>
  <si>
    <t>身長</t>
  </si>
  <si>
    <t>体重</t>
  </si>
  <si>
    <t>外見</t>
  </si>
  <si>
    <t>瞳の色</t>
  </si>
  <si>
    <t>肌の色</t>
  </si>
  <si>
    <t>髪の色</t>
  </si>
  <si>
    <t>使用経験点</t>
  </si>
  <si>
    <t>登場判定</t>
  </si>
  <si>
    <t>形状</t>
  </si>
  <si>
    <t>色彩</t>
  </si>
  <si>
    <t>場所</t>
  </si>
  <si>
    <t>出自</t>
  </si>
  <si>
    <t>特徴</t>
  </si>
  <si>
    <t>効果</t>
  </si>
  <si>
    <t>経験</t>
  </si>
  <si>
    <t>境遇</t>
  </si>
  <si>
    <t>邂逅</t>
  </si>
  <si>
    <t>命中値</t>
  </si>
  <si>
    <t>回避値</t>
  </si>
  <si>
    <t>魔導値</t>
  </si>
  <si>
    <t>抗魔値</t>
  </si>
  <si>
    <t>行動値</t>
  </si>
  <si>
    <t>耐久力</t>
  </si>
  <si>
    <t>精神力</t>
  </si>
  <si>
    <t>攻撃力</t>
  </si>
  <si>
    <t>現在値</t>
  </si>
  <si>
    <t>未装備</t>
  </si>
  <si>
    <t>右手</t>
  </si>
  <si>
    <t>左手</t>
  </si>
  <si>
    <t>防具</t>
  </si>
  <si>
    <t>その他</t>
  </si>
  <si>
    <t>戦闘値表</t>
  </si>
  <si>
    <t>防御修正</t>
  </si>
  <si>
    <t>斬</t>
  </si>
  <si>
    <t>突</t>
  </si>
  <si>
    <t>殴</t>
  </si>
  <si>
    <t>射程</t>
  </si>
  <si>
    <t>アスガルドの探求</t>
  </si>
  <si>
    <t>特技</t>
  </si>
  <si>
    <t>特技名</t>
  </si>
  <si>
    <t>攻撃右</t>
  </si>
  <si>
    <t>攻撃左</t>
  </si>
  <si>
    <t>戦闘移動</t>
  </si>
  <si>
    <t>全力移動</t>
  </si>
  <si>
    <t>住宅</t>
  </si>
  <si>
    <t>財産ポイント</t>
  </si>
  <si>
    <t>レベル</t>
  </si>
  <si>
    <t>クエスター</t>
  </si>
  <si>
    <t>ライフパス</t>
  </si>
  <si>
    <t>ﾀｲﾌﾟ</t>
  </si>
  <si>
    <t>アクセサリ</t>
  </si>
  <si>
    <t>ｍ</t>
  </si>
  <si>
    <t>ｍ</t>
  </si>
  <si>
    <t>アイテム</t>
  </si>
  <si>
    <t>カバー</t>
  </si>
  <si>
    <t>ライフスタイル</t>
  </si>
  <si>
    <t>レベル</t>
  </si>
  <si>
    <t>コネクション</t>
  </si>
  <si>
    <t>シャード</t>
  </si>
  <si>
    <t>クエスト：</t>
  </si>
  <si>
    <t>コネクション：</t>
  </si>
  <si>
    <t>ベース</t>
  </si>
  <si>
    <t>男</t>
  </si>
  <si>
    <t>人間</t>
  </si>
  <si>
    <t>使用</t>
  </si>
  <si>
    <t>MP</t>
  </si>
  <si>
    <t>最大</t>
  </si>
  <si>
    <t>HP</t>
  </si>
  <si>
    <t>アルシャードガイア　キャラクターシート　Ver.1.0</t>
  </si>
  <si>
    <t>アルシャードガイア　キャラクターシート　Ver.1.0</t>
  </si>
  <si>
    <t>HP</t>
  </si>
  <si>
    <t>MP</t>
  </si>
  <si>
    <t>至近</t>
  </si>
  <si>
    <t>一般住宅</t>
  </si>
  <si>
    <t>中流家庭</t>
  </si>
  <si>
    <t>女</t>
  </si>
  <si>
    <t>高崎学園高等部２年生</t>
  </si>
  <si>
    <t>青</t>
  </si>
  <si>
    <t>円柱（レンズ状）</t>
  </si>
  <si>
    <t>魔術師</t>
  </si>
  <si>
    <t>魔法の資質</t>
  </si>
  <si>
    <t>博識</t>
  </si>
  <si>
    <t>探索</t>
  </si>
  <si>
    <t>理想の追求</t>
  </si>
  <si>
    <t>好敵手</t>
  </si>
  <si>
    <t>”破壊者”ゼーロット</t>
  </si>
  <si>
    <t>携帯電話</t>
  </si>
  <si>
    <t>時空鞘（マント）</t>
  </si>
  <si>
    <t>五月　竜太郎</t>
  </si>
  <si>
    <t>ボブ</t>
  </si>
  <si>
    <t>高崎学園高等部１年生</t>
  </si>
  <si>
    <t>ファイター</t>
  </si>
  <si>
    <t>レジェンド</t>
  </si>
  <si>
    <t>トール</t>
  </si>
  <si>
    <t>ガイア</t>
  </si>
  <si>
    <t>橙（暖かい色）</t>
  </si>
  <si>
    <t>兄弟姉妹</t>
  </si>
  <si>
    <t>悩み多き人生</t>
  </si>
  <si>
    <t>正義</t>
  </si>
  <si>
    <t>いいひと</t>
  </si>
  <si>
    <t>黒帯</t>
  </si>
  <si>
    <t>２d６＋１家族</t>
  </si>
  <si>
    <t>２ｄ６人の家族、ひとつの住居を得る</t>
  </si>
  <si>
    <t>超集中力</t>
  </si>
  <si>
    <t>行動値＋１</t>
  </si>
  <si>
    <t>人を救う</t>
  </si>
  <si>
    <t>須賀川太一</t>
  </si>
  <si>
    <t>戦士の手</t>
  </si>
  <si>
    <t>運命の予感</t>
  </si>
  <si>
    <t>貧乏</t>
  </si>
  <si>
    <t>球状</t>
  </si>
  <si>
    <t>ベルトのバックル</t>
  </si>
  <si>
    <t>拳</t>
  </si>
  <si>
    <t>ちみ丸</t>
  </si>
  <si>
    <t>廃屋</t>
  </si>
  <si>
    <t>風来坊</t>
  </si>
  <si>
    <t>赤褐色</t>
  </si>
  <si>
    <t>うすい山吹色</t>
  </si>
  <si>
    <t>鳶色</t>
  </si>
  <si>
    <t>緑</t>
  </si>
  <si>
    <t>勾玉</t>
  </si>
  <si>
    <t>古き血族</t>
  </si>
  <si>
    <t>魔導の血脈</t>
  </si>
  <si>
    <t>【坑魔値】－１、【魔導値】＋１</t>
  </si>
  <si>
    <t>傭兵</t>
  </si>
  <si>
    <t>戦友</t>
  </si>
  <si>
    <t>傭兵、兵士に対する情報収集＋１</t>
  </si>
  <si>
    <t>反逆</t>
  </si>
  <si>
    <t>友人</t>
  </si>
  <si>
    <t>二十三代目無道玄斎</t>
  </si>
  <si>
    <t>チャンバースタッフ</t>
  </si>
  <si>
    <t>ライフパス出自</t>
  </si>
  <si>
    <t>時空鞘</t>
  </si>
  <si>
    <t>アイスブリット</t>
  </si>
  <si>
    <t>魔法弾×５</t>
  </si>
  <si>
    <t>クイック</t>
  </si>
  <si>
    <t>ファイアアロー</t>
  </si>
  <si>
    <t>チャージショット</t>
  </si>
  <si>
    <t>千変万化</t>
  </si>
  <si>
    <t>綾取る夢</t>
  </si>
  <si>
    <t>繕う因果</t>
  </si>
  <si>
    <t>フォックステイル</t>
  </si>
  <si>
    <t>カバー</t>
  </si>
  <si>
    <t>？</t>
  </si>
  <si>
    <t>ライフスタイル</t>
  </si>
  <si>
    <t>ｎｉｇａ</t>
  </si>
  <si>
    <t>ブラックマジシャン</t>
  </si>
  <si>
    <t>レベル</t>
  </si>
  <si>
    <t>オーディン</t>
  </si>
  <si>
    <t>アルケミスト</t>
  </si>
  <si>
    <t>ヘル</t>
  </si>
  <si>
    <t>コネクション</t>
  </si>
  <si>
    <t>ツクヨミ</t>
  </si>
  <si>
    <t>シャード</t>
  </si>
  <si>
    <t>ペンダント</t>
  </si>
  <si>
    <t>クエスト：</t>
  </si>
  <si>
    <t>コネクション：</t>
  </si>
  <si>
    <t>ベース</t>
  </si>
  <si>
    <t>チャンバースタッフ</t>
  </si>
  <si>
    <t>レザージャケット</t>
  </si>
  <si>
    <t>マジックバリアリング</t>
  </si>
  <si>
    <t>サンダーフィスト</t>
  </si>
  <si>
    <t>スフィアマジック</t>
  </si>
  <si>
    <t>乱振麻衣（らんぶる　まい、Rumble My）</t>
  </si>
  <si>
    <t>ライフスタイル</t>
  </si>
  <si>
    <t>黒</t>
  </si>
  <si>
    <t>肌色</t>
  </si>
  <si>
    <t>片めがね</t>
  </si>
  <si>
    <t>【耐久力】のベースを-2、【精神力】のベースを+3</t>
  </si>
  <si>
    <t>書物やネットなどを介して行う情報収集判定の達成値に＋１</t>
  </si>
  <si>
    <t>ワイズロッド</t>
  </si>
  <si>
    <t>アイスブリット</t>
  </si>
  <si>
    <t>ノック</t>
  </si>
  <si>
    <t>マウンテンバイク</t>
  </si>
  <si>
    <t>ロケーション</t>
  </si>
  <si>
    <t>エンチャントウェポン</t>
  </si>
  <si>
    <t>イノセントゾーン</t>
  </si>
  <si>
    <t>ヒール</t>
  </si>
  <si>
    <t>マジックシールド</t>
  </si>
  <si>
    <t>サモンカード</t>
  </si>
  <si>
    <t>スペルブック</t>
  </si>
  <si>
    <t>マルチドロー</t>
  </si>
  <si>
    <t>アルシャードガイア　キャラクターシート　Ver.1.0</t>
  </si>
  <si>
    <t>88</t>
  </si>
  <si>
    <t>ホワイトメイジ</t>
  </si>
  <si>
    <t>イドゥン</t>
  </si>
  <si>
    <t>サモナー</t>
  </si>
  <si>
    <t>ブラギ</t>
  </si>
  <si>
    <t>ライフパス</t>
  </si>
  <si>
    <t>ディレッタント</t>
  </si>
  <si>
    <t>反逆者</t>
  </si>
  <si>
    <t>ママチャリ</t>
  </si>
  <si>
    <t>（中古、幼児キャリーつき）</t>
  </si>
  <si>
    <t>ポーション</t>
  </si>
  <si>
    <t>（赤マムシドリンク・</t>
  </si>
  <si>
    <t>ふぁいとイッパツ！！）</t>
  </si>
  <si>
    <t>ビタミン剤</t>
  </si>
  <si>
    <t>（モウカ骨エキス）</t>
  </si>
  <si>
    <t>マーシャルアーツ</t>
  </si>
  <si>
    <t>逆転運命</t>
  </si>
  <si>
    <t>夢幻の刃</t>
  </si>
  <si>
    <t>改造服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</si>
</sst>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double"/>
    </border>
    <border>
      <left style="thick"/>
      <right style="thick"/>
      <top style="thick"/>
      <bottom style="double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ck"/>
    </border>
    <border>
      <left>
        <color indexed="63"/>
      </left>
      <right style="dotted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ck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ck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double"/>
      <top style="thick"/>
      <bottom style="double"/>
    </border>
    <border>
      <left style="thick"/>
      <right style="double"/>
      <top>
        <color indexed="63"/>
      </top>
      <bottom style="thin"/>
    </border>
    <border>
      <left style="thick"/>
      <right style="double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double"/>
    </border>
    <border>
      <left style="thin"/>
      <right style="double"/>
      <top style="thick"/>
      <bottom style="thick"/>
    </border>
    <border>
      <left style="double"/>
      <right style="double"/>
      <top style="thick"/>
      <bottom style="thick"/>
    </border>
    <border>
      <left style="double"/>
      <right style="thick"/>
      <top style="thick"/>
      <bottom style="thick"/>
    </border>
    <border>
      <left style="thick"/>
      <right style="double"/>
      <top style="thick"/>
      <bottom style="thick"/>
    </border>
    <border>
      <left style="double"/>
      <right>
        <color indexed="63"/>
      </right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21" xfId="0" applyFont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7" fillId="0" borderId="22" xfId="0" applyFont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37" xfId="0" applyFont="1" applyBorder="1" applyAlignment="1">
      <alignment vertical="center"/>
    </xf>
    <xf numFmtId="0" fontId="7" fillId="0" borderId="23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2" borderId="29" xfId="0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21" xfId="0" applyFont="1" applyBorder="1" applyAlignment="1">
      <alignment shrinkToFit="1"/>
    </xf>
    <xf numFmtId="0" fontId="7" fillId="0" borderId="23" xfId="0" applyFont="1" applyBorder="1" applyAlignment="1">
      <alignment shrinkToFit="1"/>
    </xf>
    <xf numFmtId="0" fontId="7" fillId="0" borderId="52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56" xfId="0" applyFont="1" applyBorder="1" applyAlignment="1">
      <alignment/>
    </xf>
    <xf numFmtId="0" fontId="7" fillId="0" borderId="57" xfId="0" applyFont="1" applyBorder="1" applyAlignment="1">
      <alignment/>
    </xf>
    <xf numFmtId="0" fontId="7" fillId="0" borderId="58" xfId="0" applyFont="1" applyBorder="1" applyAlignment="1">
      <alignment/>
    </xf>
    <xf numFmtId="0" fontId="0" fillId="0" borderId="59" xfId="0" applyBorder="1" applyAlignment="1">
      <alignment shrinkToFit="1"/>
    </xf>
    <xf numFmtId="0" fontId="7" fillId="0" borderId="2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60" xfId="0" applyFont="1" applyBorder="1" applyAlignment="1">
      <alignment/>
    </xf>
    <xf numFmtId="0" fontId="7" fillId="0" borderId="22" xfId="0" applyFont="1" applyFill="1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61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6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63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66" xfId="0" applyBorder="1" applyAlignment="1">
      <alignment vertical="center"/>
    </xf>
    <xf numFmtId="0" fontId="7" fillId="0" borderId="67" xfId="0" applyFont="1" applyBorder="1" applyAlignment="1">
      <alignment vertical="center" textRotation="255"/>
    </xf>
    <xf numFmtId="0" fontId="7" fillId="0" borderId="68" xfId="0" applyFont="1" applyBorder="1" applyAlignment="1">
      <alignment vertical="center" textRotation="255"/>
    </xf>
    <xf numFmtId="0" fontId="7" fillId="0" borderId="46" xfId="0" applyFont="1" applyBorder="1" applyAlignment="1">
      <alignment vertical="center" textRotation="255"/>
    </xf>
    <xf numFmtId="0" fontId="7" fillId="0" borderId="5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69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7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7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72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Fill="1" applyBorder="1" applyAlignment="1">
      <alignment/>
    </xf>
    <xf numFmtId="0" fontId="0" fillId="0" borderId="22" xfId="0" applyBorder="1" applyAlignment="1">
      <alignment/>
    </xf>
    <xf numFmtId="0" fontId="7" fillId="0" borderId="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19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74" xfId="0" applyFont="1" applyBorder="1" applyAlignment="1">
      <alignment/>
    </xf>
    <xf numFmtId="0" fontId="7" fillId="0" borderId="7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6" xfId="0" applyFont="1" applyBorder="1" applyAlignment="1">
      <alignment/>
    </xf>
    <xf numFmtId="0" fontId="7" fillId="0" borderId="77" xfId="0" applyFont="1" applyBorder="1" applyAlignment="1">
      <alignment/>
    </xf>
    <xf numFmtId="0" fontId="7" fillId="0" borderId="78" xfId="0" applyFont="1" applyBorder="1" applyAlignment="1">
      <alignment/>
    </xf>
    <xf numFmtId="0" fontId="7" fillId="0" borderId="79" xfId="0" applyFont="1" applyBorder="1" applyAlignment="1">
      <alignment/>
    </xf>
    <xf numFmtId="0" fontId="7" fillId="0" borderId="80" xfId="0" applyFont="1" applyBorder="1" applyAlignment="1">
      <alignment/>
    </xf>
    <xf numFmtId="0" fontId="7" fillId="0" borderId="8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82" xfId="0" applyFont="1" applyBorder="1" applyAlignment="1">
      <alignment vertical="center" textRotation="255"/>
    </xf>
    <xf numFmtId="0" fontId="7" fillId="0" borderId="83" xfId="0" applyFont="1" applyBorder="1" applyAlignment="1">
      <alignment vertical="center" textRotation="255"/>
    </xf>
    <xf numFmtId="0" fontId="7" fillId="0" borderId="84" xfId="0" applyFont="1" applyBorder="1" applyAlignment="1">
      <alignment vertical="center" textRotation="255"/>
    </xf>
    <xf numFmtId="0" fontId="7" fillId="0" borderId="33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2" xfId="0" applyFont="1" applyBorder="1" applyAlignment="1">
      <alignment shrinkToFit="1"/>
    </xf>
    <xf numFmtId="0" fontId="7" fillId="0" borderId="75" xfId="0" applyFont="1" applyBorder="1" applyAlignment="1">
      <alignment shrinkToFit="1"/>
    </xf>
    <xf numFmtId="0" fontId="7" fillId="0" borderId="27" xfId="0" applyFont="1" applyBorder="1" applyAlignment="1">
      <alignment/>
    </xf>
    <xf numFmtId="0" fontId="7" fillId="0" borderId="6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73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29" xfId="0" applyFont="1" applyBorder="1" applyAlignment="1">
      <alignment/>
    </xf>
    <xf numFmtId="0" fontId="0" fillId="0" borderId="25" xfId="0" applyBorder="1" applyAlignment="1">
      <alignment/>
    </xf>
    <xf numFmtId="0" fontId="7" fillId="0" borderId="24" xfId="0" applyFont="1" applyFill="1" applyBorder="1" applyAlignment="1">
      <alignment/>
    </xf>
    <xf numFmtId="0" fontId="0" fillId="0" borderId="23" xfId="0" applyBorder="1" applyAlignment="1">
      <alignment/>
    </xf>
    <xf numFmtId="0" fontId="7" fillId="0" borderId="51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2" xfId="0" applyFont="1" applyBorder="1" applyAlignment="1">
      <alignment horizontal="left" shrinkToFit="1"/>
    </xf>
    <xf numFmtId="0" fontId="7" fillId="0" borderId="59" xfId="0" applyFont="1" applyBorder="1" applyAlignment="1">
      <alignment horizontal="left" shrinkToFit="1"/>
    </xf>
    <xf numFmtId="0" fontId="7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9" xfId="0" applyFont="1" applyBorder="1" applyAlignment="1">
      <alignment shrinkToFit="1"/>
    </xf>
    <xf numFmtId="0" fontId="7" fillId="0" borderId="22" xfId="0" applyFont="1" applyBorder="1" applyAlignment="1">
      <alignment shrinkToFit="1"/>
    </xf>
    <xf numFmtId="0" fontId="7" fillId="0" borderId="60" xfId="0" applyFont="1" applyBorder="1" applyAlignment="1">
      <alignment shrinkToFit="1"/>
    </xf>
    <xf numFmtId="0" fontId="7" fillId="0" borderId="85" xfId="0" applyFont="1" applyBorder="1" applyAlignment="1">
      <alignment/>
    </xf>
    <xf numFmtId="0" fontId="7" fillId="0" borderId="77" xfId="0" applyFont="1" applyBorder="1" applyAlignment="1" quotePrefix="1">
      <alignment/>
    </xf>
    <xf numFmtId="0" fontId="7" fillId="0" borderId="86" xfId="0" applyFont="1" applyBorder="1" applyAlignment="1">
      <alignment horizontal="left" shrinkToFit="1"/>
    </xf>
    <xf numFmtId="0" fontId="7" fillId="0" borderId="0" xfId="0" applyFont="1" applyBorder="1" applyAlignment="1">
      <alignment horizontal="left" shrinkToFit="1"/>
    </xf>
    <xf numFmtId="0" fontId="7" fillId="0" borderId="40" xfId="0" applyFont="1" applyBorder="1" applyAlignment="1">
      <alignment horizontal="left" shrinkToFit="1"/>
    </xf>
    <xf numFmtId="0" fontId="7" fillId="0" borderId="23" xfId="0" applyFont="1" applyBorder="1" applyAlignment="1">
      <alignment horizontal="left" shrinkToFit="1"/>
    </xf>
    <xf numFmtId="0" fontId="7" fillId="0" borderId="87" xfId="0" applyFont="1" applyBorder="1" applyAlignment="1">
      <alignment horizontal="left" shrinkToFit="1"/>
    </xf>
    <xf numFmtId="0" fontId="7" fillId="0" borderId="17" xfId="0" applyFont="1" applyBorder="1" applyAlignment="1">
      <alignment horizontal="left" shrinkToFit="1"/>
    </xf>
    <xf numFmtId="0" fontId="7" fillId="0" borderId="88" xfId="0" applyFont="1" applyBorder="1" applyAlignment="1">
      <alignment/>
    </xf>
    <xf numFmtId="0" fontId="7" fillId="0" borderId="89" xfId="0" applyFont="1" applyBorder="1" applyAlignment="1">
      <alignment horizontal="left" shrinkToFit="1"/>
    </xf>
    <xf numFmtId="0" fontId="7" fillId="0" borderId="90" xfId="0" applyFont="1" applyBorder="1" applyAlignment="1">
      <alignment horizontal="left" shrinkToFit="1"/>
    </xf>
    <xf numFmtId="0" fontId="7" fillId="0" borderId="91" xfId="0" applyFont="1" applyBorder="1" applyAlignment="1">
      <alignment horizontal="left" shrinkToFit="1"/>
    </xf>
    <xf numFmtId="0" fontId="7" fillId="0" borderId="92" xfId="0" applyFont="1" applyBorder="1" applyAlignment="1">
      <alignment horizontal="left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">
      <selection activeCell="F40" sqref="F40"/>
    </sheetView>
  </sheetViews>
  <sheetFormatPr defaultColWidth="8.796875" defaultRowHeight="15"/>
  <cols>
    <col min="1" max="16384" width="4.59765625" style="1" customWidth="1"/>
  </cols>
  <sheetData>
    <row r="1" spans="1:17" ht="12.75" thickBot="1">
      <c r="A1" s="82" t="s">
        <v>85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3.5" thickBot="1" thickTop="1">
      <c r="A2" s="139" t="s">
        <v>0</v>
      </c>
      <c r="B2" s="137"/>
      <c r="C2" s="140"/>
      <c r="D2" s="132" t="s">
        <v>129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</row>
    <row r="3" spans="1:17" ht="13.5" thickBot="1" thickTop="1">
      <c r="A3" s="2" t="s">
        <v>13</v>
      </c>
      <c r="B3" s="3" t="s">
        <v>78</v>
      </c>
      <c r="C3" s="2" t="s">
        <v>14</v>
      </c>
      <c r="D3" s="4">
        <v>60</v>
      </c>
      <c r="E3" s="2" t="s">
        <v>15</v>
      </c>
      <c r="F3" s="95" t="s">
        <v>157</v>
      </c>
      <c r="G3" s="95"/>
      <c r="H3" s="95"/>
      <c r="I3" s="95"/>
      <c r="J3" s="96"/>
      <c r="K3" s="97" t="s">
        <v>158</v>
      </c>
      <c r="L3" s="95"/>
      <c r="M3" s="95" t="s">
        <v>92</v>
      </c>
      <c r="N3" s="95"/>
      <c r="O3" s="95"/>
      <c r="P3" s="95"/>
      <c r="Q3" s="96"/>
    </row>
    <row r="4" spans="1:17" ht="13.5" thickBot="1" thickTop="1">
      <c r="A4" s="2" t="s">
        <v>16</v>
      </c>
      <c r="B4" s="95">
        <v>120</v>
      </c>
      <c r="C4" s="96"/>
      <c r="D4" s="2" t="s">
        <v>17</v>
      </c>
      <c r="E4" s="95" t="s">
        <v>159</v>
      </c>
      <c r="F4" s="96"/>
      <c r="G4" s="2" t="s">
        <v>60</v>
      </c>
      <c r="H4" s="95" t="s">
        <v>130</v>
      </c>
      <c r="I4" s="95"/>
      <c r="J4" s="96"/>
      <c r="K4" s="97" t="s">
        <v>160</v>
      </c>
      <c r="L4" s="95"/>
      <c r="M4" s="95"/>
      <c r="N4" s="95" t="s">
        <v>131</v>
      </c>
      <c r="O4" s="95"/>
      <c r="P4" s="95"/>
      <c r="Q4" s="96"/>
    </row>
    <row r="5" spans="1:17" ht="13.5" thickBot="1" thickTop="1">
      <c r="A5" s="6" t="s">
        <v>18</v>
      </c>
      <c r="B5" s="132" t="s">
        <v>19</v>
      </c>
      <c r="C5" s="95"/>
      <c r="D5" s="95" t="s">
        <v>132</v>
      </c>
      <c r="E5" s="133"/>
      <c r="F5" s="132" t="s">
        <v>20</v>
      </c>
      <c r="G5" s="95"/>
      <c r="H5" s="150" t="s">
        <v>133</v>
      </c>
      <c r="I5" s="151"/>
      <c r="J5" s="95" t="s">
        <v>21</v>
      </c>
      <c r="K5" s="95"/>
      <c r="L5" s="95" t="s">
        <v>134</v>
      </c>
      <c r="M5" s="96"/>
      <c r="N5" s="97" t="s">
        <v>61</v>
      </c>
      <c r="O5" s="95"/>
      <c r="P5" s="95"/>
      <c r="Q5" s="4">
        <v>0</v>
      </c>
    </row>
    <row r="6" ht="13.5" thickBot="1" thickTop="1"/>
    <row r="7" spans="1:13" ht="13.5" thickBot="1" thickTop="1">
      <c r="A7" s="139" t="s">
        <v>1</v>
      </c>
      <c r="B7" s="137"/>
      <c r="C7" s="140"/>
      <c r="D7" s="136" t="s">
        <v>161</v>
      </c>
      <c r="E7" s="137"/>
      <c r="F7" s="137"/>
      <c r="G7" s="138"/>
      <c r="H7" s="97" t="s">
        <v>22</v>
      </c>
      <c r="I7" s="95"/>
      <c r="J7" s="95"/>
      <c r="K7" s="95"/>
      <c r="L7" s="95"/>
      <c r="M7" s="96"/>
    </row>
    <row r="8" spans="15:17" ht="13.5" thickBot="1" thickTop="1">
      <c r="O8" s="93" t="s">
        <v>23</v>
      </c>
      <c r="P8" s="94"/>
      <c r="Q8" s="152"/>
    </row>
    <row r="9" spans="1:17" ht="13.5" thickBot="1" thickTop="1">
      <c r="A9" s="142" t="s">
        <v>62</v>
      </c>
      <c r="B9" s="134" t="s">
        <v>63</v>
      </c>
      <c r="C9" s="135"/>
      <c r="D9" s="135"/>
      <c r="E9" s="135"/>
      <c r="F9" s="7">
        <f>SUM(F10:F12)</f>
        <v>3</v>
      </c>
      <c r="G9" s="135" t="s">
        <v>62</v>
      </c>
      <c r="H9" s="141"/>
      <c r="I9" s="145" t="s">
        <v>4</v>
      </c>
      <c r="J9" s="130"/>
      <c r="K9" s="130"/>
      <c r="L9" s="66" t="s">
        <v>5</v>
      </c>
      <c r="M9" s="69" t="s">
        <v>80</v>
      </c>
      <c r="O9" s="153" t="s">
        <v>12</v>
      </c>
      <c r="P9" s="91"/>
      <c r="Q9" s="154"/>
    </row>
    <row r="10" spans="1:17" ht="12.75" thickTop="1">
      <c r="A10" s="143"/>
      <c r="B10" s="148" t="s">
        <v>162</v>
      </c>
      <c r="C10" s="146"/>
      <c r="D10" s="146"/>
      <c r="E10" s="146"/>
      <c r="F10" s="9">
        <v>1</v>
      </c>
      <c r="G10" s="146" t="s">
        <v>163</v>
      </c>
      <c r="H10" s="147"/>
      <c r="I10" s="111" t="s">
        <v>164</v>
      </c>
      <c r="J10" s="84"/>
      <c r="K10" s="84"/>
      <c r="L10" s="67">
        <v>108</v>
      </c>
      <c r="M10" s="62"/>
      <c r="O10" s="155">
        <f>I16</f>
        <v>4</v>
      </c>
      <c r="P10" s="146"/>
      <c r="Q10" s="147"/>
    </row>
    <row r="11" spans="1:17" ht="12">
      <c r="A11" s="143"/>
      <c r="B11" s="149" t="s">
        <v>165</v>
      </c>
      <c r="C11" s="84"/>
      <c r="D11" s="84"/>
      <c r="E11" s="84"/>
      <c r="F11" s="10">
        <v>1</v>
      </c>
      <c r="G11" s="84" t="s">
        <v>163</v>
      </c>
      <c r="H11" s="85"/>
      <c r="I11" s="111" t="s">
        <v>166</v>
      </c>
      <c r="J11" s="84"/>
      <c r="K11" s="84"/>
      <c r="L11" s="67">
        <v>128</v>
      </c>
      <c r="M11" s="62"/>
      <c r="O11" s="112" t="s">
        <v>167</v>
      </c>
      <c r="P11" s="113"/>
      <c r="Q11" s="156"/>
    </row>
    <row r="12" spans="1:17" ht="12.75" thickBot="1">
      <c r="A12" s="144"/>
      <c r="B12" s="83" t="s">
        <v>157</v>
      </c>
      <c r="C12" s="108"/>
      <c r="D12" s="108"/>
      <c r="E12" s="108"/>
      <c r="F12" s="12">
        <v>1</v>
      </c>
      <c r="G12" s="108" t="s">
        <v>163</v>
      </c>
      <c r="H12" s="110"/>
      <c r="I12" s="107" t="s">
        <v>168</v>
      </c>
      <c r="J12" s="108"/>
      <c r="K12" s="108"/>
      <c r="L12" s="68">
        <v>176</v>
      </c>
      <c r="M12" s="70"/>
      <c r="O12" s="128">
        <f>I16+2</f>
        <v>6</v>
      </c>
      <c r="P12" s="82"/>
      <c r="Q12" s="129"/>
    </row>
    <row r="13" ht="13.5" thickBot="1" thickTop="1"/>
    <row r="14" spans="1:17" ht="13.5" thickBot="1" thickTop="1">
      <c r="A14" s="114" t="s">
        <v>6</v>
      </c>
      <c r="B14" s="114"/>
      <c r="C14" s="115"/>
      <c r="D14" s="14" t="s">
        <v>7</v>
      </c>
      <c r="E14" s="15" t="s">
        <v>8</v>
      </c>
      <c r="F14" s="15" t="s">
        <v>9</v>
      </c>
      <c r="G14" s="15" t="s">
        <v>11</v>
      </c>
      <c r="H14" s="15" t="s">
        <v>10</v>
      </c>
      <c r="I14" s="15" t="s">
        <v>12</v>
      </c>
      <c r="K14" s="98" t="s">
        <v>169</v>
      </c>
      <c r="L14" s="99"/>
      <c r="M14" s="16" t="s">
        <v>25</v>
      </c>
      <c r="N14" s="130" t="s">
        <v>135</v>
      </c>
      <c r="O14" s="130"/>
      <c r="P14" s="130"/>
      <c r="Q14" s="131"/>
    </row>
    <row r="15" spans="1:17" ht="12.75" thickTop="1">
      <c r="A15" s="116" t="s">
        <v>3</v>
      </c>
      <c r="B15" s="116"/>
      <c r="C15" s="117"/>
      <c r="D15" s="17">
        <v>9</v>
      </c>
      <c r="E15" s="18">
        <v>8</v>
      </c>
      <c r="F15" s="18">
        <v>13</v>
      </c>
      <c r="G15" s="18">
        <v>15</v>
      </c>
      <c r="H15" s="18">
        <v>15</v>
      </c>
      <c r="I15" s="18">
        <v>13</v>
      </c>
      <c r="K15" s="100"/>
      <c r="L15" s="101"/>
      <c r="M15" s="10" t="s">
        <v>24</v>
      </c>
      <c r="N15" s="84" t="s">
        <v>136</v>
      </c>
      <c r="O15" s="84"/>
      <c r="P15" s="84"/>
      <c r="Q15" s="85"/>
    </row>
    <row r="16" spans="1:17" ht="12.75" thickBot="1">
      <c r="A16" s="118" t="s">
        <v>2</v>
      </c>
      <c r="B16" s="118"/>
      <c r="C16" s="119"/>
      <c r="D16" s="13">
        <f aca="true" t="shared" si="0" ref="D16:I16">ROUNDDOWN(D15/3,0)</f>
        <v>3</v>
      </c>
      <c r="E16" s="21">
        <f t="shared" si="0"/>
        <v>2</v>
      </c>
      <c r="F16" s="21">
        <f t="shared" si="0"/>
        <v>4</v>
      </c>
      <c r="G16" s="21">
        <f t="shared" si="0"/>
        <v>5</v>
      </c>
      <c r="H16" s="21">
        <f t="shared" si="0"/>
        <v>5</v>
      </c>
      <c r="I16" s="21">
        <f t="shared" si="0"/>
        <v>4</v>
      </c>
      <c r="K16" s="102"/>
      <c r="L16" s="103"/>
      <c r="M16" s="12" t="s">
        <v>26</v>
      </c>
      <c r="N16" s="108" t="s">
        <v>170</v>
      </c>
      <c r="O16" s="108"/>
      <c r="P16" s="108"/>
      <c r="Q16" s="110"/>
    </row>
    <row r="17" ht="13.5" thickBot="1" thickTop="1"/>
    <row r="18" spans="1:17" ht="12.75" thickTop="1">
      <c r="A18" s="93" t="s">
        <v>64</v>
      </c>
      <c r="B18" s="94"/>
      <c r="C18" s="94"/>
      <c r="D18" s="94"/>
      <c r="E18" s="30" t="s">
        <v>28</v>
      </c>
      <c r="F18" s="30"/>
      <c r="G18" s="30"/>
      <c r="H18" s="30" t="s">
        <v>29</v>
      </c>
      <c r="I18" s="30"/>
      <c r="J18" s="30"/>
      <c r="K18" s="30"/>
      <c r="L18" s="30"/>
      <c r="M18" s="30"/>
      <c r="N18" s="30"/>
      <c r="O18" s="30"/>
      <c r="P18" s="30"/>
      <c r="Q18" s="31"/>
    </row>
    <row r="19" spans="1:17" ht="12">
      <c r="A19" s="32" t="s">
        <v>27</v>
      </c>
      <c r="B19" s="120" t="s">
        <v>137</v>
      </c>
      <c r="C19" s="120"/>
      <c r="D19" s="120"/>
      <c r="E19" s="120" t="s">
        <v>138</v>
      </c>
      <c r="F19" s="120"/>
      <c r="G19" s="120"/>
      <c r="H19" s="120" t="s">
        <v>139</v>
      </c>
      <c r="I19" s="120"/>
      <c r="J19" s="120"/>
      <c r="K19" s="120"/>
      <c r="L19" s="120"/>
      <c r="M19" s="120"/>
      <c r="N19" s="120"/>
      <c r="O19" s="120"/>
      <c r="P19" s="120"/>
      <c r="Q19" s="157"/>
    </row>
    <row r="20" spans="1:17" ht="12">
      <c r="A20" s="32" t="s">
        <v>30</v>
      </c>
      <c r="B20" s="120" t="s">
        <v>140</v>
      </c>
      <c r="C20" s="120"/>
      <c r="D20" s="120"/>
      <c r="E20" s="120" t="s">
        <v>141</v>
      </c>
      <c r="F20" s="120"/>
      <c r="G20" s="120"/>
      <c r="H20" s="120" t="s">
        <v>142</v>
      </c>
      <c r="I20" s="120"/>
      <c r="J20" s="120"/>
      <c r="K20" s="120"/>
      <c r="L20" s="120"/>
      <c r="M20" s="120"/>
      <c r="N20" s="120"/>
      <c r="O20" s="120"/>
      <c r="P20" s="120"/>
      <c r="Q20" s="157"/>
    </row>
    <row r="21" spans="1:17" ht="14.25">
      <c r="A21" s="32" t="s">
        <v>31</v>
      </c>
      <c r="B21" s="120" t="s">
        <v>143</v>
      </c>
      <c r="C21" s="120"/>
      <c r="D21" s="120"/>
      <c r="E21" s="90" t="s">
        <v>171</v>
      </c>
      <c r="F21" s="158"/>
      <c r="G21" s="91" t="s">
        <v>53</v>
      </c>
      <c r="H21" s="91"/>
      <c r="I21" s="91"/>
      <c r="J21" s="91"/>
      <c r="K21" s="28"/>
      <c r="L21" s="28"/>
      <c r="M21" s="28"/>
      <c r="N21" s="28"/>
      <c r="O21" s="28"/>
      <c r="P21" s="28"/>
      <c r="Q21" s="34"/>
    </row>
    <row r="22" spans="1:17" ht="12">
      <c r="A22" s="32" t="s">
        <v>32</v>
      </c>
      <c r="B22" s="120" t="s">
        <v>144</v>
      </c>
      <c r="C22" s="120"/>
      <c r="D22" s="120"/>
      <c r="E22" s="9"/>
      <c r="F22" s="29"/>
      <c r="G22" s="29" t="s">
        <v>206</v>
      </c>
      <c r="H22" s="29"/>
      <c r="I22" s="29"/>
      <c r="J22" s="29"/>
      <c r="K22" s="29"/>
      <c r="L22" s="29"/>
      <c r="M22" s="29"/>
      <c r="N22" s="29"/>
      <c r="O22" s="29"/>
      <c r="P22" s="29"/>
      <c r="Q22" s="17"/>
    </row>
    <row r="23" spans="1:17" ht="12">
      <c r="A23" s="109" t="s">
        <v>172</v>
      </c>
      <c r="B23" s="88"/>
      <c r="C23" s="88"/>
      <c r="D23" s="20" t="s">
        <v>145</v>
      </c>
      <c r="E23" s="20"/>
      <c r="F23" s="20"/>
      <c r="G23" s="20"/>
      <c r="H23" s="20"/>
      <c r="I23" s="20" t="s">
        <v>144</v>
      </c>
      <c r="J23" s="20"/>
      <c r="K23" s="20"/>
      <c r="L23" s="20"/>
      <c r="M23" s="20"/>
      <c r="N23" s="20"/>
      <c r="O23" s="20"/>
      <c r="P23" s="20"/>
      <c r="Q23" s="35"/>
    </row>
    <row r="24" spans="1:17" ht="12.75" thickBot="1">
      <c r="A24" s="102"/>
      <c r="B24" s="89"/>
      <c r="C24" s="89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36"/>
    </row>
    <row r="25" ht="13.5" thickBot="1" thickTop="1"/>
    <row r="26" spans="1:17" ht="12" customHeight="1" thickTop="1">
      <c r="A26" s="98" t="s">
        <v>47</v>
      </c>
      <c r="B26" s="123"/>
      <c r="C26" s="123"/>
      <c r="D26" s="123"/>
      <c r="E26" s="123"/>
      <c r="F26" s="104" t="s">
        <v>33</v>
      </c>
      <c r="G26" s="104" t="s">
        <v>34</v>
      </c>
      <c r="H26" s="104" t="s">
        <v>35</v>
      </c>
      <c r="I26" s="104" t="s">
        <v>36</v>
      </c>
      <c r="J26" s="104" t="s">
        <v>37</v>
      </c>
      <c r="K26" s="104" t="s">
        <v>38</v>
      </c>
      <c r="L26" s="104" t="s">
        <v>39</v>
      </c>
      <c r="M26" s="104" t="s">
        <v>40</v>
      </c>
      <c r="N26" s="5"/>
      <c r="O26" s="5"/>
      <c r="P26" s="31"/>
      <c r="Q26" s="37"/>
    </row>
    <row r="27" spans="1:17" ht="12">
      <c r="A27" s="124"/>
      <c r="B27" s="125"/>
      <c r="C27" s="125"/>
      <c r="D27" s="125"/>
      <c r="E27" s="125"/>
      <c r="F27" s="105"/>
      <c r="G27" s="105"/>
      <c r="H27" s="105"/>
      <c r="I27" s="105"/>
      <c r="J27" s="105"/>
      <c r="K27" s="105"/>
      <c r="L27" s="105"/>
      <c r="M27" s="105"/>
      <c r="N27" s="165" t="s">
        <v>48</v>
      </c>
      <c r="O27" s="165"/>
      <c r="P27" s="166"/>
      <c r="Q27" s="38"/>
    </row>
    <row r="28" spans="1:17" ht="12">
      <c r="A28" s="126"/>
      <c r="B28" s="127"/>
      <c r="C28" s="127"/>
      <c r="D28" s="127"/>
      <c r="E28" s="127"/>
      <c r="F28" s="106"/>
      <c r="G28" s="106"/>
      <c r="H28" s="106"/>
      <c r="I28" s="106"/>
      <c r="J28" s="106"/>
      <c r="K28" s="106"/>
      <c r="L28" s="106"/>
      <c r="M28" s="106"/>
      <c r="N28" s="61" t="s">
        <v>49</v>
      </c>
      <c r="O28" s="61" t="s">
        <v>50</v>
      </c>
      <c r="P28" s="62" t="s">
        <v>51</v>
      </c>
      <c r="Q28" s="38"/>
    </row>
    <row r="29" spans="1:17" ht="12">
      <c r="A29" s="27" t="s">
        <v>41</v>
      </c>
      <c r="B29" s="25"/>
      <c r="C29" s="25"/>
      <c r="D29" s="25"/>
      <c r="E29" s="25"/>
      <c r="F29" s="46">
        <f aca="true" t="shared" si="1" ref="F29:L29">SUM(F31:F40)</f>
        <v>3</v>
      </c>
      <c r="G29" s="46">
        <f t="shared" si="1"/>
        <v>3</v>
      </c>
      <c r="H29" s="46">
        <f t="shared" si="1"/>
        <v>8</v>
      </c>
      <c r="I29" s="46">
        <f t="shared" si="1"/>
        <v>5</v>
      </c>
      <c r="J29" s="46">
        <f t="shared" si="1"/>
        <v>9</v>
      </c>
      <c r="K29" s="46">
        <f t="shared" si="1"/>
        <v>15</v>
      </c>
      <c r="L29" s="46">
        <f t="shared" si="1"/>
        <v>24</v>
      </c>
      <c r="M29" s="47"/>
      <c r="N29" s="63">
        <f>SUM(N34:N40)</f>
        <v>6</v>
      </c>
      <c r="O29" s="63">
        <f>SUM(O34:O40)</f>
        <v>5</v>
      </c>
      <c r="P29" s="64">
        <f>SUM(P34:P40)</f>
        <v>5</v>
      </c>
      <c r="Q29" s="11"/>
    </row>
    <row r="30" spans="1:17" ht="12">
      <c r="A30" s="27" t="s">
        <v>42</v>
      </c>
      <c r="B30" s="25"/>
      <c r="C30" s="25"/>
      <c r="D30" s="25"/>
      <c r="E30" s="25"/>
      <c r="F30" s="46">
        <f aca="true" t="shared" si="2" ref="F30:M30">SUM(F31:F34)</f>
        <v>3</v>
      </c>
      <c r="G30" s="46">
        <f t="shared" si="2"/>
        <v>4</v>
      </c>
      <c r="H30" s="46">
        <f t="shared" si="2"/>
        <v>7</v>
      </c>
      <c r="I30" s="46">
        <f t="shared" si="2"/>
        <v>6</v>
      </c>
      <c r="J30" s="46">
        <f t="shared" si="2"/>
        <v>10</v>
      </c>
      <c r="K30" s="46">
        <f t="shared" si="2"/>
        <v>15</v>
      </c>
      <c r="L30" s="46">
        <f t="shared" si="2"/>
        <v>24</v>
      </c>
      <c r="M30" s="46">
        <f t="shared" si="2"/>
        <v>1</v>
      </c>
      <c r="N30" s="39"/>
      <c r="O30" s="39"/>
      <c r="P30" s="40"/>
      <c r="Q30" s="11"/>
    </row>
    <row r="31" spans="1:17" ht="12">
      <c r="A31" s="27" t="s">
        <v>173</v>
      </c>
      <c r="B31" s="25"/>
      <c r="C31" s="25"/>
      <c r="D31" s="25"/>
      <c r="E31" s="25"/>
      <c r="F31" s="46">
        <f>ROUNDDOWN((E16+F16)/2,0)</f>
        <v>3</v>
      </c>
      <c r="G31" s="46">
        <f>ROUNDDOWN((E16+I16)/2,0)</f>
        <v>3</v>
      </c>
      <c r="H31" s="46">
        <f>ROUNDDOWN((G16+F16)/2,0)</f>
        <v>4</v>
      </c>
      <c r="I31" s="46">
        <f>ROUNDDOWN((G16+I16)/2,0)</f>
        <v>4</v>
      </c>
      <c r="J31" s="46">
        <f>E16+G16</f>
        <v>7</v>
      </c>
      <c r="K31" s="46">
        <f>D15</f>
        <v>9</v>
      </c>
      <c r="L31" s="46">
        <f>H15</f>
        <v>15</v>
      </c>
      <c r="M31" s="47"/>
      <c r="N31" s="39"/>
      <c r="O31" s="39"/>
      <c r="P31" s="40"/>
      <c r="Q31" s="11"/>
    </row>
    <row r="32" spans="1:17" ht="12">
      <c r="A32" s="111" t="str">
        <f>B10</f>
        <v>ブラックマジシャン</v>
      </c>
      <c r="B32" s="84"/>
      <c r="C32" s="84"/>
      <c r="D32" s="84"/>
      <c r="E32" s="48">
        <f>F10</f>
        <v>1</v>
      </c>
      <c r="F32" s="46">
        <v>0</v>
      </c>
      <c r="G32" s="46">
        <v>0</v>
      </c>
      <c r="H32" s="46">
        <v>1</v>
      </c>
      <c r="I32" s="46">
        <v>1</v>
      </c>
      <c r="J32" s="46">
        <v>1</v>
      </c>
      <c r="K32" s="46">
        <v>2</v>
      </c>
      <c r="L32" s="46">
        <v>3</v>
      </c>
      <c r="M32" s="46">
        <v>0</v>
      </c>
      <c r="N32" s="39"/>
      <c r="O32" s="39"/>
      <c r="P32" s="40"/>
      <c r="Q32" s="20"/>
    </row>
    <row r="33" spans="1:17" ht="12.75" thickBot="1">
      <c r="A33" s="111" t="str">
        <f>B11</f>
        <v>アルケミスト</v>
      </c>
      <c r="B33" s="84"/>
      <c r="C33" s="84"/>
      <c r="D33" s="84"/>
      <c r="E33" s="48">
        <f>F11</f>
        <v>1</v>
      </c>
      <c r="F33" s="46">
        <v>0</v>
      </c>
      <c r="G33" s="46">
        <v>0</v>
      </c>
      <c r="H33" s="46">
        <v>1</v>
      </c>
      <c r="I33" s="46">
        <v>1</v>
      </c>
      <c r="J33" s="46">
        <v>1</v>
      </c>
      <c r="K33" s="46">
        <v>2</v>
      </c>
      <c r="L33" s="46">
        <v>3</v>
      </c>
      <c r="M33" s="46">
        <v>0</v>
      </c>
      <c r="N33" s="39"/>
      <c r="O33" s="39"/>
      <c r="P33" s="40"/>
      <c r="Q33" s="20"/>
    </row>
    <row r="34" spans="1:17" ht="12.75" thickTop="1">
      <c r="A34" s="111" t="str">
        <f>B12</f>
        <v>フォックステイル</v>
      </c>
      <c r="B34" s="84"/>
      <c r="C34" s="84"/>
      <c r="D34" s="84"/>
      <c r="E34" s="48">
        <f>F12</f>
        <v>1</v>
      </c>
      <c r="F34" s="46">
        <v>0</v>
      </c>
      <c r="G34" s="46">
        <v>1</v>
      </c>
      <c r="H34" s="46">
        <v>1</v>
      </c>
      <c r="I34" s="46">
        <v>0</v>
      </c>
      <c r="J34" s="46">
        <v>1</v>
      </c>
      <c r="K34" s="46">
        <v>2</v>
      </c>
      <c r="L34" s="46">
        <v>3</v>
      </c>
      <c r="M34" s="46">
        <v>1</v>
      </c>
      <c r="N34" s="39"/>
      <c r="O34" s="39"/>
      <c r="P34" s="39"/>
      <c r="Q34" s="57" t="s">
        <v>52</v>
      </c>
    </row>
    <row r="35" spans="1:17" ht="14.25" customHeight="1">
      <c r="A35" s="49" t="s">
        <v>43</v>
      </c>
      <c r="B35" s="86" t="s">
        <v>174</v>
      </c>
      <c r="C35" s="87"/>
      <c r="D35" s="81"/>
      <c r="E35" s="24" t="s">
        <v>51</v>
      </c>
      <c r="F35" s="46"/>
      <c r="G35" s="46"/>
      <c r="H35" s="46"/>
      <c r="I35" s="46"/>
      <c r="J35" s="46"/>
      <c r="K35" s="46"/>
      <c r="L35" s="46"/>
      <c r="M35" s="46">
        <v>3</v>
      </c>
      <c r="N35" s="61"/>
      <c r="O35" s="61"/>
      <c r="P35" s="61"/>
      <c r="Q35" s="58" t="s">
        <v>88</v>
      </c>
    </row>
    <row r="36" spans="1:17" ht="14.25">
      <c r="A36" s="49" t="s">
        <v>44</v>
      </c>
      <c r="B36" s="121"/>
      <c r="C36" s="122"/>
      <c r="D36" s="122"/>
      <c r="E36" s="24"/>
      <c r="F36" s="46"/>
      <c r="G36" s="46"/>
      <c r="H36" s="46"/>
      <c r="I36" s="46"/>
      <c r="J36" s="46"/>
      <c r="K36" s="46"/>
      <c r="L36" s="46"/>
      <c r="M36" s="46"/>
      <c r="N36" s="61"/>
      <c r="O36" s="61"/>
      <c r="P36" s="61"/>
      <c r="Q36" s="33"/>
    </row>
    <row r="37" spans="1:17" ht="14.25">
      <c r="A37" s="49" t="s">
        <v>45</v>
      </c>
      <c r="B37" s="86" t="s">
        <v>175</v>
      </c>
      <c r="C37" s="87"/>
      <c r="D37" s="81"/>
      <c r="E37" s="24" t="s">
        <v>65</v>
      </c>
      <c r="F37" s="46"/>
      <c r="G37" s="46">
        <v>-1</v>
      </c>
      <c r="H37" s="46"/>
      <c r="I37" s="46"/>
      <c r="J37" s="46">
        <v>-1</v>
      </c>
      <c r="K37" s="46"/>
      <c r="L37" s="46"/>
      <c r="M37" s="47"/>
      <c r="N37" s="61">
        <v>3</v>
      </c>
      <c r="O37" s="61">
        <v>2</v>
      </c>
      <c r="P37" s="61">
        <v>2</v>
      </c>
      <c r="Q37" s="59"/>
    </row>
    <row r="38" spans="1:17" ht="12">
      <c r="A38" s="159" t="s">
        <v>66</v>
      </c>
      <c r="B38" s="121"/>
      <c r="C38" s="163" t="s">
        <v>176</v>
      </c>
      <c r="D38" s="163"/>
      <c r="E38" s="164"/>
      <c r="F38" s="46"/>
      <c r="G38" s="46"/>
      <c r="H38" s="46"/>
      <c r="I38" s="46"/>
      <c r="J38" s="46"/>
      <c r="K38" s="46"/>
      <c r="L38" s="46"/>
      <c r="M38" s="46"/>
      <c r="N38" s="61">
        <v>3</v>
      </c>
      <c r="O38" s="61">
        <v>3</v>
      </c>
      <c r="P38" s="61">
        <v>3</v>
      </c>
      <c r="Q38" s="33"/>
    </row>
    <row r="39" spans="1:17" ht="12">
      <c r="A39" s="159" t="s">
        <v>46</v>
      </c>
      <c r="B39" s="121"/>
      <c r="C39" s="163" t="s">
        <v>147</v>
      </c>
      <c r="D39" s="163"/>
      <c r="E39" s="164"/>
      <c r="F39" s="46"/>
      <c r="G39" s="46"/>
      <c r="H39" s="46">
        <v>1</v>
      </c>
      <c r="I39" s="46">
        <v>-1</v>
      </c>
      <c r="J39" s="46"/>
      <c r="K39" s="46"/>
      <c r="L39" s="46"/>
      <c r="M39" s="46"/>
      <c r="N39" s="61"/>
      <c r="O39" s="61"/>
      <c r="P39" s="61"/>
      <c r="Q39" s="33"/>
    </row>
    <row r="40" spans="1:17" ht="12.75" thickBot="1">
      <c r="A40" s="161" t="s">
        <v>46</v>
      </c>
      <c r="B40" s="162"/>
      <c r="C40" s="26"/>
      <c r="D40" s="26"/>
      <c r="E40" s="26"/>
      <c r="F40" s="50"/>
      <c r="G40" s="50"/>
      <c r="H40" s="50"/>
      <c r="I40" s="50"/>
      <c r="J40" s="50"/>
      <c r="K40" s="50"/>
      <c r="L40" s="50"/>
      <c r="M40" s="50"/>
      <c r="N40" s="65"/>
      <c r="O40" s="65"/>
      <c r="P40" s="65"/>
      <c r="Q40" s="60"/>
    </row>
    <row r="41" spans="1:17" ht="12.75" thickTop="1">
      <c r="A41" s="145" t="s">
        <v>58</v>
      </c>
      <c r="B41" s="130"/>
      <c r="C41" s="43">
        <f>J29+5</f>
        <v>14</v>
      </c>
      <c r="D41" s="8" t="s">
        <v>67</v>
      </c>
      <c r="E41" s="42" t="s">
        <v>86</v>
      </c>
      <c r="F41" s="43"/>
      <c r="G41" s="43" t="s">
        <v>82</v>
      </c>
      <c r="H41" s="8">
        <f>K29</f>
        <v>15</v>
      </c>
      <c r="M41" s="145" t="s">
        <v>56</v>
      </c>
      <c r="N41" s="130"/>
      <c r="O41" s="43" t="str">
        <f>E35</f>
        <v>殴</v>
      </c>
      <c r="P41" s="43">
        <f>M30+M35+M38+M39+M40</f>
        <v>4</v>
      </c>
      <c r="Q41" s="8"/>
    </row>
    <row r="42" spans="1:17" ht="15" thickBot="1">
      <c r="A42" s="107" t="s">
        <v>59</v>
      </c>
      <c r="B42" s="108"/>
      <c r="C42" s="51">
        <f>C41*2</f>
        <v>28</v>
      </c>
      <c r="D42" s="13" t="s">
        <v>68</v>
      </c>
      <c r="E42" s="71" t="s">
        <v>87</v>
      </c>
      <c r="F42" s="51"/>
      <c r="G42" s="51" t="s">
        <v>82</v>
      </c>
      <c r="H42" s="13">
        <f>L29</f>
        <v>24</v>
      </c>
      <c r="M42" s="107" t="s">
        <v>57</v>
      </c>
      <c r="N42" s="160"/>
      <c r="O42" s="51">
        <f>E36</f>
        <v>0</v>
      </c>
      <c r="P42" s="51">
        <f>M30+M36+M38+M39+M40</f>
        <v>1</v>
      </c>
      <c r="Q42" s="13"/>
    </row>
    <row r="43" spans="13:17" ht="15.75" thickBot="1" thickTop="1">
      <c r="M43" s="11"/>
      <c r="N43" s="41"/>
      <c r="O43" s="20"/>
      <c r="P43" s="20"/>
      <c r="Q43" s="20"/>
    </row>
    <row r="44" spans="1:17" ht="12.75" thickTop="1">
      <c r="A44" s="42" t="s">
        <v>54</v>
      </c>
      <c r="B44" s="43"/>
      <c r="C44" s="43"/>
      <c r="D44" s="43"/>
      <c r="E44" s="43"/>
      <c r="F44" s="43"/>
      <c r="G44" s="43"/>
      <c r="H44" s="43"/>
      <c r="I44" s="43"/>
      <c r="J44" s="8"/>
      <c r="L44" s="93" t="s">
        <v>69</v>
      </c>
      <c r="M44" s="94"/>
      <c r="N44" s="30"/>
      <c r="O44" s="30"/>
      <c r="P44" s="30"/>
      <c r="Q44" s="31"/>
    </row>
    <row r="45" spans="1:17" ht="12">
      <c r="A45" s="112" t="s">
        <v>55</v>
      </c>
      <c r="B45" s="113"/>
      <c r="C45" s="113"/>
      <c r="D45" s="113"/>
      <c r="E45" s="52" t="s">
        <v>5</v>
      </c>
      <c r="F45" s="90" t="s">
        <v>55</v>
      </c>
      <c r="G45" s="91"/>
      <c r="H45" s="91"/>
      <c r="I45" s="92"/>
      <c r="J45" s="34" t="s">
        <v>5</v>
      </c>
      <c r="L45" s="19" t="s">
        <v>148</v>
      </c>
      <c r="M45" s="20"/>
      <c r="N45" s="20"/>
      <c r="O45" s="20"/>
      <c r="P45" s="20"/>
      <c r="Q45" s="35"/>
    </row>
    <row r="46" spans="1:17" ht="12">
      <c r="A46" s="19" t="s">
        <v>149</v>
      </c>
      <c r="B46" s="20"/>
      <c r="C46" s="20"/>
      <c r="D46" s="20"/>
      <c r="E46" s="53">
        <v>110</v>
      </c>
      <c r="F46" s="44"/>
      <c r="G46" s="20"/>
      <c r="H46" s="20"/>
      <c r="I46" s="54"/>
      <c r="J46" s="35"/>
      <c r="L46" s="19" t="s">
        <v>102</v>
      </c>
      <c r="M46" s="20"/>
      <c r="N46" s="20"/>
      <c r="O46" s="20"/>
      <c r="P46" s="20"/>
      <c r="Q46" s="35"/>
    </row>
    <row r="47" spans="1:17" ht="12">
      <c r="A47" s="19" t="s">
        <v>177</v>
      </c>
      <c r="B47" s="20"/>
      <c r="C47" s="20"/>
      <c r="D47" s="20"/>
      <c r="E47" s="53">
        <v>110</v>
      </c>
      <c r="F47" s="44"/>
      <c r="G47" s="20"/>
      <c r="H47" s="20"/>
      <c r="I47" s="54"/>
      <c r="J47" s="35"/>
      <c r="L47" s="19" t="s">
        <v>150</v>
      </c>
      <c r="M47" s="20"/>
      <c r="N47" s="20"/>
      <c r="O47" s="20"/>
      <c r="P47" s="20"/>
      <c r="Q47" s="35"/>
    </row>
    <row r="48" spans="1:17" ht="12">
      <c r="A48" s="19" t="s">
        <v>151</v>
      </c>
      <c r="B48" s="20"/>
      <c r="C48" s="20"/>
      <c r="D48" s="20"/>
      <c r="E48" s="53">
        <v>111</v>
      </c>
      <c r="F48" s="44"/>
      <c r="G48" s="20"/>
      <c r="H48" s="20"/>
      <c r="I48" s="54"/>
      <c r="J48" s="35"/>
      <c r="L48" s="19"/>
      <c r="M48" s="20"/>
      <c r="N48" s="20"/>
      <c r="O48" s="20"/>
      <c r="P48" s="20"/>
      <c r="Q48" s="35"/>
    </row>
    <row r="49" spans="1:17" ht="12">
      <c r="A49" s="19" t="s">
        <v>152</v>
      </c>
      <c r="B49" s="20"/>
      <c r="C49" s="20"/>
      <c r="D49" s="20"/>
      <c r="E49" s="53">
        <v>111</v>
      </c>
      <c r="F49" s="44"/>
      <c r="G49" s="20"/>
      <c r="H49" s="20"/>
      <c r="I49" s="54"/>
      <c r="J49" s="35"/>
      <c r="L49" s="19"/>
      <c r="M49" s="20"/>
      <c r="N49" s="20"/>
      <c r="O49" s="20"/>
      <c r="P49" s="20"/>
      <c r="Q49" s="35"/>
    </row>
    <row r="50" spans="1:17" ht="12">
      <c r="A50" s="19" t="s">
        <v>146</v>
      </c>
      <c r="B50" s="20"/>
      <c r="C50" s="20"/>
      <c r="D50" s="20"/>
      <c r="E50" s="53">
        <v>130</v>
      </c>
      <c r="F50" s="44"/>
      <c r="G50" s="20"/>
      <c r="H50" s="20"/>
      <c r="I50" s="54"/>
      <c r="J50" s="35"/>
      <c r="L50" s="19"/>
      <c r="M50" s="20"/>
      <c r="N50" s="20"/>
      <c r="O50" s="20"/>
      <c r="P50" s="20"/>
      <c r="Q50" s="35"/>
    </row>
    <row r="51" spans="1:17" ht="12">
      <c r="A51" s="19" t="s">
        <v>178</v>
      </c>
      <c r="B51" s="20"/>
      <c r="C51" s="20"/>
      <c r="D51" s="20"/>
      <c r="E51" s="53">
        <v>130</v>
      </c>
      <c r="F51" s="44"/>
      <c r="G51" s="20"/>
      <c r="H51" s="20"/>
      <c r="I51" s="54"/>
      <c r="J51" s="35"/>
      <c r="L51" s="19"/>
      <c r="M51" s="20"/>
      <c r="N51" s="20"/>
      <c r="O51" s="20"/>
      <c r="P51" s="20"/>
      <c r="Q51" s="35"/>
    </row>
    <row r="52" spans="1:17" ht="12">
      <c r="A52" s="19" t="s">
        <v>153</v>
      </c>
      <c r="B52" s="20"/>
      <c r="C52" s="20"/>
      <c r="D52" s="20"/>
      <c r="E52" s="53">
        <v>130</v>
      </c>
      <c r="F52" s="44"/>
      <c r="G52" s="20"/>
      <c r="H52" s="20"/>
      <c r="I52" s="54"/>
      <c r="J52" s="35"/>
      <c r="L52" s="19"/>
      <c r="M52" s="20"/>
      <c r="N52" s="20"/>
      <c r="O52" s="20"/>
      <c r="P52" s="20"/>
      <c r="Q52" s="35"/>
    </row>
    <row r="53" spans="1:17" ht="12">
      <c r="A53" s="19" t="s">
        <v>154</v>
      </c>
      <c r="B53" s="20"/>
      <c r="C53" s="20"/>
      <c r="D53" s="20"/>
      <c r="E53" s="53">
        <v>178</v>
      </c>
      <c r="F53" s="44"/>
      <c r="G53" s="20"/>
      <c r="H53" s="20"/>
      <c r="I53" s="54"/>
      <c r="J53" s="35"/>
      <c r="L53" s="19"/>
      <c r="M53" s="20"/>
      <c r="N53" s="20"/>
      <c r="O53" s="20"/>
      <c r="P53" s="20"/>
      <c r="Q53" s="35"/>
    </row>
    <row r="54" spans="1:17" ht="12">
      <c r="A54" s="19" t="s">
        <v>155</v>
      </c>
      <c r="B54" s="20"/>
      <c r="C54" s="20"/>
      <c r="D54" s="20"/>
      <c r="E54" s="53">
        <v>178</v>
      </c>
      <c r="F54" s="44"/>
      <c r="G54" s="20"/>
      <c r="H54" s="20"/>
      <c r="I54" s="54"/>
      <c r="J54" s="35"/>
      <c r="L54" s="19"/>
      <c r="M54" s="20"/>
      <c r="N54" s="20"/>
      <c r="O54" s="20"/>
      <c r="P54" s="20"/>
      <c r="Q54" s="35"/>
    </row>
    <row r="55" spans="1:17" ht="12">
      <c r="A55" s="19" t="s">
        <v>156</v>
      </c>
      <c r="B55" s="20"/>
      <c r="C55" s="20"/>
      <c r="D55" s="20"/>
      <c r="E55" s="53">
        <v>178</v>
      </c>
      <c r="F55" s="44"/>
      <c r="G55" s="20"/>
      <c r="H55" s="20"/>
      <c r="I55" s="54"/>
      <c r="J55" s="35"/>
      <c r="L55" s="19"/>
      <c r="M55" s="20"/>
      <c r="N55" s="20"/>
      <c r="O55" s="20"/>
      <c r="P55" s="20"/>
      <c r="Q55" s="35"/>
    </row>
    <row r="56" spans="1:17" ht="12">
      <c r="A56" s="19"/>
      <c r="B56" s="20"/>
      <c r="C56" s="20"/>
      <c r="D56" s="20"/>
      <c r="E56" s="53"/>
      <c r="F56" s="44"/>
      <c r="G56" s="20"/>
      <c r="H56" s="20"/>
      <c r="I56" s="54"/>
      <c r="J56" s="35"/>
      <c r="L56" s="19"/>
      <c r="M56" s="20"/>
      <c r="N56" s="20"/>
      <c r="O56" s="20"/>
      <c r="P56" s="20"/>
      <c r="Q56" s="35"/>
    </row>
    <row r="57" spans="1:17" ht="12.75" thickBot="1">
      <c r="A57" s="22"/>
      <c r="B57" s="23"/>
      <c r="C57" s="23"/>
      <c r="D57" s="23"/>
      <c r="E57" s="55"/>
      <c r="F57" s="45"/>
      <c r="G57" s="23"/>
      <c r="H57" s="23"/>
      <c r="I57" s="56"/>
      <c r="J57" s="36"/>
      <c r="L57" s="22"/>
      <c r="M57" s="23"/>
      <c r="N57" s="23"/>
      <c r="O57" s="23"/>
      <c r="P57" s="23"/>
      <c r="Q57" s="36"/>
    </row>
    <row r="58" ht="12.75" thickTop="1"/>
  </sheetData>
  <mergeCells count="87">
    <mergeCell ref="N4:Q4"/>
    <mergeCell ref="N5:P5"/>
    <mergeCell ref="H20:Q20"/>
    <mergeCell ref="M41:N41"/>
    <mergeCell ref="G21:J21"/>
    <mergeCell ref="N27:P27"/>
    <mergeCell ref="K26:K28"/>
    <mergeCell ref="J26:J28"/>
    <mergeCell ref="I26:I28"/>
    <mergeCell ref="H26:H28"/>
    <mergeCell ref="A34:D34"/>
    <mergeCell ref="A38:B38"/>
    <mergeCell ref="M42:N42"/>
    <mergeCell ref="A41:B41"/>
    <mergeCell ref="A42:B42"/>
    <mergeCell ref="A40:B40"/>
    <mergeCell ref="A39:B39"/>
    <mergeCell ref="C38:E38"/>
    <mergeCell ref="C39:E39"/>
    <mergeCell ref="B37:D37"/>
    <mergeCell ref="H19:Q19"/>
    <mergeCell ref="A18:D18"/>
    <mergeCell ref="B20:D20"/>
    <mergeCell ref="B21:D21"/>
    <mergeCell ref="E20:G20"/>
    <mergeCell ref="E19:G19"/>
    <mergeCell ref="E21:F21"/>
    <mergeCell ref="O8:Q8"/>
    <mergeCell ref="O9:Q9"/>
    <mergeCell ref="O10:Q10"/>
    <mergeCell ref="O11:Q11"/>
    <mergeCell ref="B4:C4"/>
    <mergeCell ref="D2:Q2"/>
    <mergeCell ref="F3:J3"/>
    <mergeCell ref="H5:I5"/>
    <mergeCell ref="J5:K5"/>
    <mergeCell ref="L5:M5"/>
    <mergeCell ref="E4:F4"/>
    <mergeCell ref="K3:L3"/>
    <mergeCell ref="M3:Q3"/>
    <mergeCell ref="A2:C2"/>
    <mergeCell ref="G9:H9"/>
    <mergeCell ref="A9:A12"/>
    <mergeCell ref="I9:K9"/>
    <mergeCell ref="G10:H10"/>
    <mergeCell ref="B10:E10"/>
    <mergeCell ref="B11:E11"/>
    <mergeCell ref="N15:Q15"/>
    <mergeCell ref="N14:Q14"/>
    <mergeCell ref="B5:C5"/>
    <mergeCell ref="D5:E5"/>
    <mergeCell ref="F5:G5"/>
    <mergeCell ref="H7:J7"/>
    <mergeCell ref="K7:M7"/>
    <mergeCell ref="B9:E9"/>
    <mergeCell ref="D7:G7"/>
    <mergeCell ref="A7:C7"/>
    <mergeCell ref="A45:D45"/>
    <mergeCell ref="A14:C14"/>
    <mergeCell ref="A15:C15"/>
    <mergeCell ref="A16:C16"/>
    <mergeCell ref="B19:D19"/>
    <mergeCell ref="B22:D22"/>
    <mergeCell ref="B36:D36"/>
    <mergeCell ref="A26:E28"/>
    <mergeCell ref="A32:D32"/>
    <mergeCell ref="A33:D33"/>
    <mergeCell ref="A23:C24"/>
    <mergeCell ref="B35:D35"/>
    <mergeCell ref="A1:Q1"/>
    <mergeCell ref="B12:E12"/>
    <mergeCell ref="G11:H11"/>
    <mergeCell ref="G12:H12"/>
    <mergeCell ref="N16:Q16"/>
    <mergeCell ref="I10:K10"/>
    <mergeCell ref="I11:K11"/>
    <mergeCell ref="O12:Q12"/>
    <mergeCell ref="F45:I45"/>
    <mergeCell ref="L44:M44"/>
    <mergeCell ref="H4:J4"/>
    <mergeCell ref="K4:M4"/>
    <mergeCell ref="K14:L16"/>
    <mergeCell ref="G26:G28"/>
    <mergeCell ref="F26:F28"/>
    <mergeCell ref="M26:M28"/>
    <mergeCell ref="L26:L28"/>
    <mergeCell ref="I12:K12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selection activeCell="Q48" sqref="Q48"/>
    </sheetView>
  </sheetViews>
  <sheetFormatPr defaultColWidth="8.796875" defaultRowHeight="15"/>
  <cols>
    <col min="1" max="16384" width="4.59765625" style="1" customWidth="1"/>
  </cols>
  <sheetData>
    <row r="1" spans="1:17" ht="12.75" thickBot="1">
      <c r="A1" s="82" t="s">
        <v>198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3.5" thickBot="1" thickTop="1">
      <c r="A2" s="139" t="s">
        <v>0</v>
      </c>
      <c r="B2" s="137"/>
      <c r="C2" s="140"/>
      <c r="D2" s="132" t="s">
        <v>179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</row>
    <row r="3" spans="1:17" ht="13.5" thickBot="1" thickTop="1">
      <c r="A3" s="2" t="s">
        <v>13</v>
      </c>
      <c r="B3" s="3" t="s">
        <v>91</v>
      </c>
      <c r="C3" s="2" t="s">
        <v>14</v>
      </c>
      <c r="D3" s="4">
        <v>17</v>
      </c>
      <c r="E3" s="2" t="s">
        <v>15</v>
      </c>
      <c r="F3" s="95" t="s">
        <v>79</v>
      </c>
      <c r="G3" s="95"/>
      <c r="H3" s="95"/>
      <c r="I3" s="95"/>
      <c r="J3" s="96"/>
      <c r="K3" s="97" t="s">
        <v>158</v>
      </c>
      <c r="L3" s="95"/>
      <c r="M3" s="95" t="s">
        <v>92</v>
      </c>
      <c r="N3" s="95"/>
      <c r="O3" s="95"/>
      <c r="P3" s="95"/>
      <c r="Q3" s="96"/>
    </row>
    <row r="4" spans="1:17" ht="13.5" thickBot="1" thickTop="1">
      <c r="A4" s="2" t="s">
        <v>16</v>
      </c>
      <c r="B4" s="95">
        <v>158</v>
      </c>
      <c r="C4" s="96"/>
      <c r="D4" s="2" t="s">
        <v>17</v>
      </c>
      <c r="E4" s="95">
        <v>46</v>
      </c>
      <c r="F4" s="96"/>
      <c r="G4" s="2" t="s">
        <v>60</v>
      </c>
      <c r="H4" s="95" t="s">
        <v>89</v>
      </c>
      <c r="I4" s="95"/>
      <c r="J4" s="96"/>
      <c r="K4" s="97" t="s">
        <v>180</v>
      </c>
      <c r="L4" s="95"/>
      <c r="M4" s="95"/>
      <c r="N4" s="95" t="s">
        <v>90</v>
      </c>
      <c r="O4" s="95"/>
      <c r="P4" s="95"/>
      <c r="Q4" s="96"/>
    </row>
    <row r="5" spans="1:17" ht="13.5" thickBot="1" thickTop="1">
      <c r="A5" s="6" t="s">
        <v>18</v>
      </c>
      <c r="B5" s="132" t="s">
        <v>19</v>
      </c>
      <c r="C5" s="95"/>
      <c r="D5" s="95" t="s">
        <v>181</v>
      </c>
      <c r="E5" s="133"/>
      <c r="F5" s="132" t="s">
        <v>20</v>
      </c>
      <c r="G5" s="95"/>
      <c r="H5" s="95" t="s">
        <v>182</v>
      </c>
      <c r="I5" s="133"/>
      <c r="J5" s="95" t="s">
        <v>21</v>
      </c>
      <c r="K5" s="95"/>
      <c r="L5" s="95" t="s">
        <v>181</v>
      </c>
      <c r="M5" s="96"/>
      <c r="N5" s="97" t="s">
        <v>61</v>
      </c>
      <c r="O5" s="95"/>
      <c r="P5" s="95"/>
      <c r="Q5" s="4">
        <v>1</v>
      </c>
    </row>
    <row r="6" ht="13.5" thickBot="1" thickTop="1"/>
    <row r="7" spans="1:13" ht="13.5" thickBot="1" thickTop="1">
      <c r="A7" s="139" t="s">
        <v>1</v>
      </c>
      <c r="B7" s="137"/>
      <c r="C7" s="140"/>
      <c r="D7" s="171" t="s">
        <v>199</v>
      </c>
      <c r="E7" s="137"/>
      <c r="F7" s="137"/>
      <c r="G7" s="138"/>
      <c r="H7" s="97" t="s">
        <v>22</v>
      </c>
      <c r="I7" s="95"/>
      <c r="J7" s="95"/>
      <c r="K7" s="95"/>
      <c r="L7" s="95"/>
      <c r="M7" s="96"/>
    </row>
    <row r="8" spans="15:17" ht="13.5" thickBot="1" thickTop="1">
      <c r="O8" s="93" t="s">
        <v>23</v>
      </c>
      <c r="P8" s="94"/>
      <c r="Q8" s="152"/>
    </row>
    <row r="9" spans="1:17" ht="13.5" thickBot="1" thickTop="1">
      <c r="A9" s="142" t="s">
        <v>62</v>
      </c>
      <c r="B9" s="134" t="s">
        <v>63</v>
      </c>
      <c r="C9" s="135"/>
      <c r="D9" s="135"/>
      <c r="E9" s="135"/>
      <c r="F9" s="7">
        <f>SUM(F10:F12)</f>
        <v>3</v>
      </c>
      <c r="G9" s="135" t="s">
        <v>62</v>
      </c>
      <c r="H9" s="141"/>
      <c r="I9" s="145" t="s">
        <v>4</v>
      </c>
      <c r="J9" s="130"/>
      <c r="K9" s="130"/>
      <c r="L9" s="66" t="s">
        <v>5</v>
      </c>
      <c r="M9" s="69" t="s">
        <v>80</v>
      </c>
      <c r="O9" s="153" t="s">
        <v>12</v>
      </c>
      <c r="P9" s="91"/>
      <c r="Q9" s="154"/>
    </row>
    <row r="10" spans="1:17" ht="12.75" thickTop="1">
      <c r="A10" s="143"/>
      <c r="B10" s="148" t="s">
        <v>162</v>
      </c>
      <c r="C10" s="146"/>
      <c r="D10" s="146"/>
      <c r="E10" s="146"/>
      <c r="F10" s="9">
        <v>1</v>
      </c>
      <c r="G10" s="146" t="s">
        <v>163</v>
      </c>
      <c r="H10" s="147"/>
      <c r="I10" s="111" t="s">
        <v>164</v>
      </c>
      <c r="J10" s="84"/>
      <c r="K10" s="84"/>
      <c r="L10" s="67">
        <v>102</v>
      </c>
      <c r="M10" s="62"/>
      <c r="O10" s="155">
        <f>I16</f>
        <v>4</v>
      </c>
      <c r="P10" s="146"/>
      <c r="Q10" s="147"/>
    </row>
    <row r="11" spans="1:17" ht="12">
      <c r="A11" s="143"/>
      <c r="B11" s="149" t="s">
        <v>200</v>
      </c>
      <c r="C11" s="84"/>
      <c r="D11" s="84"/>
      <c r="E11" s="84"/>
      <c r="F11" s="10">
        <v>1</v>
      </c>
      <c r="G11" s="84" t="s">
        <v>163</v>
      </c>
      <c r="H11" s="85"/>
      <c r="I11" s="111" t="s">
        <v>201</v>
      </c>
      <c r="J11" s="84"/>
      <c r="K11" s="84"/>
      <c r="L11" s="67">
        <v>118</v>
      </c>
      <c r="M11" s="62"/>
      <c r="O11" s="112" t="s">
        <v>167</v>
      </c>
      <c r="P11" s="113"/>
      <c r="Q11" s="156"/>
    </row>
    <row r="12" spans="1:17" ht="12.75" thickBot="1">
      <c r="A12" s="144"/>
      <c r="B12" s="83" t="s">
        <v>202</v>
      </c>
      <c r="C12" s="108"/>
      <c r="D12" s="108"/>
      <c r="E12" s="108"/>
      <c r="F12" s="12">
        <v>1</v>
      </c>
      <c r="G12" s="108" t="s">
        <v>163</v>
      </c>
      <c r="H12" s="110"/>
      <c r="I12" s="107" t="s">
        <v>203</v>
      </c>
      <c r="J12" s="108"/>
      <c r="K12" s="108"/>
      <c r="L12" s="68">
        <v>146</v>
      </c>
      <c r="M12" s="70"/>
      <c r="O12" s="128">
        <f>I16+2</f>
        <v>6</v>
      </c>
      <c r="P12" s="82"/>
      <c r="Q12" s="129"/>
    </row>
    <row r="13" ht="13.5" thickBot="1" thickTop="1"/>
    <row r="14" spans="1:17" ht="13.5" thickBot="1" thickTop="1">
      <c r="A14" s="114" t="s">
        <v>6</v>
      </c>
      <c r="B14" s="114"/>
      <c r="C14" s="115"/>
      <c r="D14" s="14" t="s">
        <v>7</v>
      </c>
      <c r="E14" s="15" t="s">
        <v>8</v>
      </c>
      <c r="F14" s="15" t="s">
        <v>9</v>
      </c>
      <c r="G14" s="15" t="s">
        <v>11</v>
      </c>
      <c r="H14" s="15" t="s">
        <v>10</v>
      </c>
      <c r="I14" s="15" t="s">
        <v>12</v>
      </c>
      <c r="K14" s="98" t="s">
        <v>169</v>
      </c>
      <c r="L14" s="99"/>
      <c r="M14" s="16" t="s">
        <v>25</v>
      </c>
      <c r="N14" s="130" t="s">
        <v>93</v>
      </c>
      <c r="O14" s="130"/>
      <c r="P14" s="130"/>
      <c r="Q14" s="131"/>
    </row>
    <row r="15" spans="1:17" ht="12.75" thickTop="1">
      <c r="A15" s="116" t="s">
        <v>3</v>
      </c>
      <c r="B15" s="116"/>
      <c r="C15" s="117"/>
      <c r="D15" s="17">
        <f>3+3+3+1</f>
        <v>10</v>
      </c>
      <c r="E15" s="18">
        <f>2+4+3</f>
        <v>9</v>
      </c>
      <c r="F15" s="18">
        <f>4+3+4</f>
        <v>11</v>
      </c>
      <c r="G15" s="18">
        <f>5+5+5</f>
        <v>15</v>
      </c>
      <c r="H15" s="18">
        <f>6+5+5</f>
        <v>16</v>
      </c>
      <c r="I15" s="18">
        <f>4+4+4</f>
        <v>12</v>
      </c>
      <c r="K15" s="100"/>
      <c r="L15" s="101"/>
      <c r="M15" s="10" t="s">
        <v>24</v>
      </c>
      <c r="N15" s="84" t="s">
        <v>94</v>
      </c>
      <c r="O15" s="84"/>
      <c r="P15" s="84"/>
      <c r="Q15" s="85"/>
    </row>
    <row r="16" spans="1:17" ht="12.75" thickBot="1">
      <c r="A16" s="118" t="s">
        <v>2</v>
      </c>
      <c r="B16" s="118"/>
      <c r="C16" s="119"/>
      <c r="D16" s="13">
        <f aca="true" t="shared" si="0" ref="D16:I16">ROUNDDOWN(D15/3,0)</f>
        <v>3</v>
      </c>
      <c r="E16" s="21">
        <f t="shared" si="0"/>
        <v>3</v>
      </c>
      <c r="F16" s="21">
        <f t="shared" si="0"/>
        <v>3</v>
      </c>
      <c r="G16" s="21">
        <f t="shared" si="0"/>
        <v>5</v>
      </c>
      <c r="H16" s="21">
        <f t="shared" si="0"/>
        <v>5</v>
      </c>
      <c r="I16" s="21">
        <f t="shared" si="0"/>
        <v>4</v>
      </c>
      <c r="K16" s="102"/>
      <c r="L16" s="103"/>
      <c r="M16" s="12" t="s">
        <v>26</v>
      </c>
      <c r="N16" s="108" t="s">
        <v>183</v>
      </c>
      <c r="O16" s="108"/>
      <c r="P16" s="108"/>
      <c r="Q16" s="110"/>
    </row>
    <row r="17" ht="13.5" thickBot="1" thickTop="1"/>
    <row r="18" spans="1:17" ht="12.75" thickTop="1">
      <c r="A18" s="93" t="s">
        <v>204</v>
      </c>
      <c r="B18" s="94"/>
      <c r="C18" s="94"/>
      <c r="D18" s="94"/>
      <c r="E18" s="30" t="s">
        <v>28</v>
      </c>
      <c r="F18" s="30"/>
      <c r="G18" s="30"/>
      <c r="H18" s="30" t="s">
        <v>29</v>
      </c>
      <c r="I18" s="30"/>
      <c r="J18" s="30"/>
      <c r="K18" s="30"/>
      <c r="L18" s="30"/>
      <c r="M18" s="30"/>
      <c r="N18" s="30"/>
      <c r="O18" s="30"/>
      <c r="P18" s="30"/>
      <c r="Q18" s="31"/>
    </row>
    <row r="19" spans="1:17" ht="12">
      <c r="A19" s="32" t="s">
        <v>27</v>
      </c>
      <c r="B19" s="120" t="s">
        <v>95</v>
      </c>
      <c r="C19" s="120"/>
      <c r="D19" s="120"/>
      <c r="E19" s="120" t="s">
        <v>96</v>
      </c>
      <c r="F19" s="120"/>
      <c r="G19" s="120"/>
      <c r="H19" s="167" t="s">
        <v>184</v>
      </c>
      <c r="I19" s="168"/>
      <c r="J19" s="168"/>
      <c r="K19" s="168"/>
      <c r="L19" s="168"/>
      <c r="M19" s="168"/>
      <c r="N19" s="168"/>
      <c r="O19" s="168"/>
      <c r="P19" s="168"/>
      <c r="Q19" s="169"/>
    </row>
    <row r="20" spans="1:17" ht="12">
      <c r="A20" s="32" t="s">
        <v>30</v>
      </c>
      <c r="B20" s="120" t="s">
        <v>205</v>
      </c>
      <c r="C20" s="120"/>
      <c r="D20" s="120"/>
      <c r="E20" s="120" t="s">
        <v>97</v>
      </c>
      <c r="F20" s="120"/>
      <c r="G20" s="120"/>
      <c r="H20" s="167" t="s">
        <v>185</v>
      </c>
      <c r="I20" s="168"/>
      <c r="J20" s="168"/>
      <c r="K20" s="168"/>
      <c r="L20" s="168"/>
      <c r="M20" s="168"/>
      <c r="N20" s="168"/>
      <c r="O20" s="168"/>
      <c r="P20" s="168"/>
      <c r="Q20" s="169"/>
    </row>
    <row r="21" spans="1:17" ht="14.25">
      <c r="A21" s="32" t="s">
        <v>31</v>
      </c>
      <c r="B21" s="120" t="s">
        <v>98</v>
      </c>
      <c r="C21" s="120"/>
      <c r="D21" s="120"/>
      <c r="E21" s="90" t="s">
        <v>171</v>
      </c>
      <c r="F21" s="158"/>
      <c r="G21" s="91" t="s">
        <v>53</v>
      </c>
      <c r="H21" s="91"/>
      <c r="I21" s="91"/>
      <c r="J21" s="91"/>
      <c r="K21" s="28"/>
      <c r="L21" s="28"/>
      <c r="M21" s="28"/>
      <c r="N21" s="28"/>
      <c r="O21" s="28"/>
      <c r="P21" s="28"/>
      <c r="Q21" s="34"/>
    </row>
    <row r="22" spans="1:17" ht="12">
      <c r="A22" s="32" t="s">
        <v>32</v>
      </c>
      <c r="B22" s="120" t="s">
        <v>100</v>
      </c>
      <c r="C22" s="120"/>
      <c r="D22" s="120"/>
      <c r="E22" s="9"/>
      <c r="F22" s="29"/>
      <c r="G22" s="29" t="s">
        <v>99</v>
      </c>
      <c r="H22" s="29"/>
      <c r="I22" s="29"/>
      <c r="J22" s="29"/>
      <c r="K22" s="29"/>
      <c r="L22" s="29"/>
      <c r="M22" s="29"/>
      <c r="N22" s="29"/>
      <c r="O22" s="29"/>
      <c r="P22" s="29"/>
      <c r="Q22" s="17"/>
    </row>
    <row r="23" spans="1:17" ht="12">
      <c r="A23" s="109" t="s">
        <v>172</v>
      </c>
      <c r="B23" s="88"/>
      <c r="C23" s="88"/>
      <c r="D23" s="20" t="s">
        <v>101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35"/>
    </row>
    <row r="24" spans="1:17" ht="12.75" thickBot="1">
      <c r="A24" s="102"/>
      <c r="B24" s="89"/>
      <c r="C24" s="89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36"/>
    </row>
    <row r="25" ht="13.5" thickBot="1" thickTop="1"/>
    <row r="26" spans="1:17" ht="12" customHeight="1" thickTop="1">
      <c r="A26" s="98" t="s">
        <v>47</v>
      </c>
      <c r="B26" s="123"/>
      <c r="C26" s="123"/>
      <c r="D26" s="123"/>
      <c r="E26" s="123"/>
      <c r="F26" s="104" t="s">
        <v>33</v>
      </c>
      <c r="G26" s="104" t="s">
        <v>34</v>
      </c>
      <c r="H26" s="104" t="s">
        <v>35</v>
      </c>
      <c r="I26" s="104" t="s">
        <v>36</v>
      </c>
      <c r="J26" s="104" t="s">
        <v>37</v>
      </c>
      <c r="K26" s="104" t="s">
        <v>38</v>
      </c>
      <c r="L26" s="104" t="s">
        <v>39</v>
      </c>
      <c r="M26" s="104" t="s">
        <v>40</v>
      </c>
      <c r="N26" s="5"/>
      <c r="O26" s="5"/>
      <c r="P26" s="31"/>
      <c r="Q26" s="37"/>
    </row>
    <row r="27" spans="1:17" ht="12">
      <c r="A27" s="124"/>
      <c r="B27" s="125"/>
      <c r="C27" s="125"/>
      <c r="D27" s="125"/>
      <c r="E27" s="125"/>
      <c r="F27" s="105"/>
      <c r="G27" s="105"/>
      <c r="H27" s="105"/>
      <c r="I27" s="105"/>
      <c r="J27" s="105"/>
      <c r="K27" s="105"/>
      <c r="L27" s="105"/>
      <c r="M27" s="105"/>
      <c r="N27" s="165" t="s">
        <v>48</v>
      </c>
      <c r="O27" s="165"/>
      <c r="P27" s="166"/>
      <c r="Q27" s="38"/>
    </row>
    <row r="28" spans="1:17" ht="12">
      <c r="A28" s="126"/>
      <c r="B28" s="127"/>
      <c r="C28" s="127"/>
      <c r="D28" s="127"/>
      <c r="E28" s="127"/>
      <c r="F28" s="106"/>
      <c r="G28" s="106"/>
      <c r="H28" s="106"/>
      <c r="I28" s="106"/>
      <c r="J28" s="106"/>
      <c r="K28" s="106"/>
      <c r="L28" s="106"/>
      <c r="M28" s="106"/>
      <c r="N28" s="61" t="s">
        <v>49</v>
      </c>
      <c r="O28" s="61" t="s">
        <v>50</v>
      </c>
      <c r="P28" s="62" t="s">
        <v>51</v>
      </c>
      <c r="Q28" s="38"/>
    </row>
    <row r="29" spans="1:17" ht="12">
      <c r="A29" s="27" t="s">
        <v>41</v>
      </c>
      <c r="B29" s="25"/>
      <c r="C29" s="25"/>
      <c r="D29" s="25"/>
      <c r="E29" s="25"/>
      <c r="F29" s="46">
        <f aca="true" t="shared" si="1" ref="F29:L29">SUM(F31:F40)</f>
        <v>4</v>
      </c>
      <c r="G29" s="46">
        <f t="shared" si="1"/>
        <v>4</v>
      </c>
      <c r="H29" s="46">
        <f t="shared" si="1"/>
        <v>8</v>
      </c>
      <c r="I29" s="46">
        <f t="shared" si="1"/>
        <v>7</v>
      </c>
      <c r="J29" s="46">
        <f t="shared" si="1"/>
        <v>9</v>
      </c>
      <c r="K29" s="46">
        <f t="shared" si="1"/>
        <v>14</v>
      </c>
      <c r="L29" s="46">
        <f t="shared" si="1"/>
        <v>28</v>
      </c>
      <c r="M29" s="47"/>
      <c r="N29" s="63">
        <f>SUM(N34:N40)</f>
        <v>3</v>
      </c>
      <c r="O29" s="63">
        <f>SUM(O34:O40)</f>
        <v>3</v>
      </c>
      <c r="P29" s="64">
        <f>SUM(P34:P40)</f>
        <v>3</v>
      </c>
      <c r="Q29" s="11"/>
    </row>
    <row r="30" spans="1:17" ht="12">
      <c r="A30" s="27" t="s">
        <v>42</v>
      </c>
      <c r="B30" s="25"/>
      <c r="C30" s="25"/>
      <c r="D30" s="25"/>
      <c r="E30" s="25"/>
      <c r="F30" s="46">
        <f>SUM(F31:F34)+F39</f>
        <v>4</v>
      </c>
      <c r="G30" s="46">
        <f>SUM(G31:G34)+G39</f>
        <v>4</v>
      </c>
      <c r="H30" s="46">
        <f aca="true" t="shared" si="2" ref="H30:M30">SUM(H31:H34)</f>
        <v>8</v>
      </c>
      <c r="I30" s="46">
        <f t="shared" si="2"/>
        <v>7</v>
      </c>
      <c r="J30" s="46">
        <f t="shared" si="2"/>
        <v>9</v>
      </c>
      <c r="K30" s="46">
        <f t="shared" si="2"/>
        <v>16</v>
      </c>
      <c r="L30" s="46">
        <f t="shared" si="2"/>
        <v>25</v>
      </c>
      <c r="M30" s="46">
        <f t="shared" si="2"/>
        <v>0</v>
      </c>
      <c r="N30" s="39"/>
      <c r="O30" s="39"/>
      <c r="P30" s="40"/>
      <c r="Q30" s="11"/>
    </row>
    <row r="31" spans="1:17" ht="12">
      <c r="A31" s="27" t="s">
        <v>173</v>
      </c>
      <c r="B31" s="25"/>
      <c r="C31" s="25"/>
      <c r="D31" s="25"/>
      <c r="E31" s="25"/>
      <c r="F31" s="46">
        <f>ROUNDDOWN((E16+F16)/2,0)</f>
        <v>3</v>
      </c>
      <c r="G31" s="46">
        <f>ROUNDDOWN((E16+I16)/2,0)</f>
        <v>3</v>
      </c>
      <c r="H31" s="46">
        <f>ROUNDDOWN((G16+F16)/2,0)</f>
        <v>4</v>
      </c>
      <c r="I31" s="46">
        <f>ROUNDDOWN((G16+I16)/2,0)</f>
        <v>4</v>
      </c>
      <c r="J31" s="46">
        <f>E16+G16</f>
        <v>8</v>
      </c>
      <c r="K31" s="46">
        <f>D15</f>
        <v>10</v>
      </c>
      <c r="L31" s="46">
        <f>H15</f>
        <v>16</v>
      </c>
      <c r="M31" s="47"/>
      <c r="N31" s="39"/>
      <c r="O31" s="39"/>
      <c r="P31" s="40"/>
      <c r="Q31" s="11"/>
    </row>
    <row r="32" spans="1:17" ht="12">
      <c r="A32" s="111" t="str">
        <f>B10</f>
        <v>ブラックマジシャン</v>
      </c>
      <c r="B32" s="84"/>
      <c r="C32" s="84"/>
      <c r="D32" s="84"/>
      <c r="E32" s="48">
        <f>F10</f>
        <v>1</v>
      </c>
      <c r="F32" s="46">
        <v>0</v>
      </c>
      <c r="G32" s="46">
        <v>0</v>
      </c>
      <c r="H32" s="46">
        <v>1</v>
      </c>
      <c r="I32" s="46">
        <v>1</v>
      </c>
      <c r="J32" s="46">
        <v>1</v>
      </c>
      <c r="K32" s="46">
        <v>2</v>
      </c>
      <c r="L32" s="46">
        <v>3</v>
      </c>
      <c r="M32" s="46">
        <v>0</v>
      </c>
      <c r="N32" s="39"/>
      <c r="O32" s="39"/>
      <c r="P32" s="40"/>
      <c r="Q32" s="20"/>
    </row>
    <row r="33" spans="1:17" ht="12.75" thickBot="1">
      <c r="A33" s="111" t="str">
        <f>B11</f>
        <v>ホワイトメイジ</v>
      </c>
      <c r="B33" s="84"/>
      <c r="C33" s="84"/>
      <c r="D33" s="84"/>
      <c r="E33" s="48">
        <f>F11</f>
        <v>1</v>
      </c>
      <c r="F33" s="46">
        <v>1</v>
      </c>
      <c r="G33" s="46">
        <v>1</v>
      </c>
      <c r="H33" s="46">
        <v>1</v>
      </c>
      <c r="I33" s="46">
        <v>1</v>
      </c>
      <c r="J33" s="46">
        <v>0</v>
      </c>
      <c r="K33" s="46">
        <v>3</v>
      </c>
      <c r="L33" s="46">
        <v>3</v>
      </c>
      <c r="M33" s="46">
        <v>0</v>
      </c>
      <c r="N33" s="39"/>
      <c r="O33" s="39"/>
      <c r="P33" s="40"/>
      <c r="Q33" s="20"/>
    </row>
    <row r="34" spans="1:17" ht="12.75" thickTop="1">
      <c r="A34" s="111" t="str">
        <f>B12</f>
        <v>サモナー</v>
      </c>
      <c r="B34" s="84"/>
      <c r="C34" s="84"/>
      <c r="D34" s="84"/>
      <c r="E34" s="48">
        <f>F12</f>
        <v>1</v>
      </c>
      <c r="F34" s="46">
        <v>0</v>
      </c>
      <c r="G34" s="46">
        <v>0</v>
      </c>
      <c r="H34" s="46">
        <v>2</v>
      </c>
      <c r="I34" s="46">
        <v>1</v>
      </c>
      <c r="J34" s="46">
        <v>0</v>
      </c>
      <c r="K34" s="46">
        <v>1</v>
      </c>
      <c r="L34" s="46">
        <v>3</v>
      </c>
      <c r="M34" s="46">
        <v>0</v>
      </c>
      <c r="N34" s="39"/>
      <c r="O34" s="39"/>
      <c r="P34" s="39"/>
      <c r="Q34" s="57" t="s">
        <v>52</v>
      </c>
    </row>
    <row r="35" spans="1:17" ht="14.25" customHeight="1">
      <c r="A35" s="49" t="s">
        <v>43</v>
      </c>
      <c r="B35" s="121" t="s">
        <v>186</v>
      </c>
      <c r="C35" s="122"/>
      <c r="D35" s="122"/>
      <c r="E35" s="24" t="s">
        <v>51</v>
      </c>
      <c r="F35" s="46"/>
      <c r="G35" s="46"/>
      <c r="H35" s="46"/>
      <c r="I35" s="46"/>
      <c r="J35" s="46"/>
      <c r="K35" s="46"/>
      <c r="L35" s="46"/>
      <c r="M35" s="46">
        <v>1</v>
      </c>
      <c r="N35" s="61"/>
      <c r="O35" s="61"/>
      <c r="P35" s="61"/>
      <c r="Q35" s="58" t="s">
        <v>88</v>
      </c>
    </row>
    <row r="36" spans="1:17" ht="14.25">
      <c r="A36" s="49" t="s">
        <v>44</v>
      </c>
      <c r="B36" s="121"/>
      <c r="C36" s="122"/>
      <c r="D36" s="122"/>
      <c r="E36" s="72"/>
      <c r="F36" s="46"/>
      <c r="G36" s="46"/>
      <c r="H36" s="46"/>
      <c r="I36" s="46"/>
      <c r="J36" s="46"/>
      <c r="K36" s="46"/>
      <c r="L36" s="46"/>
      <c r="M36" s="46"/>
      <c r="N36" s="61"/>
      <c r="O36" s="61"/>
      <c r="P36" s="61"/>
      <c r="Q36" s="33"/>
    </row>
    <row r="37" spans="1:17" ht="14.25">
      <c r="A37" s="49" t="s">
        <v>45</v>
      </c>
      <c r="B37" s="121"/>
      <c r="C37" s="122"/>
      <c r="D37" s="122"/>
      <c r="E37" s="24" t="s">
        <v>65</v>
      </c>
      <c r="F37" s="46"/>
      <c r="G37" s="46"/>
      <c r="H37" s="46"/>
      <c r="I37" s="46"/>
      <c r="J37" s="46"/>
      <c r="K37" s="46"/>
      <c r="L37" s="46"/>
      <c r="M37" s="47"/>
      <c r="N37" s="61"/>
      <c r="O37" s="61"/>
      <c r="P37" s="61"/>
      <c r="Q37" s="59"/>
    </row>
    <row r="38" spans="1:17" ht="12">
      <c r="A38" s="159" t="s">
        <v>66</v>
      </c>
      <c r="B38" s="121"/>
      <c r="C38" s="163" t="s">
        <v>176</v>
      </c>
      <c r="D38" s="163"/>
      <c r="E38" s="164"/>
      <c r="F38" s="46"/>
      <c r="G38" s="46"/>
      <c r="H38" s="46"/>
      <c r="I38" s="46"/>
      <c r="J38" s="46"/>
      <c r="K38" s="46"/>
      <c r="L38" s="46"/>
      <c r="M38" s="46"/>
      <c r="N38" s="61">
        <v>3</v>
      </c>
      <c r="O38" s="61">
        <v>3</v>
      </c>
      <c r="P38" s="61">
        <v>3</v>
      </c>
      <c r="Q38" s="33"/>
    </row>
    <row r="39" spans="1:17" ht="12">
      <c r="A39" s="159" t="s">
        <v>46</v>
      </c>
      <c r="B39" s="121"/>
      <c r="C39" s="163" t="s">
        <v>147</v>
      </c>
      <c r="D39" s="163"/>
      <c r="E39" s="164"/>
      <c r="F39" s="46"/>
      <c r="G39" s="46"/>
      <c r="H39" s="46"/>
      <c r="I39" s="46"/>
      <c r="J39" s="46"/>
      <c r="K39" s="46">
        <v>-2</v>
      </c>
      <c r="L39" s="46">
        <v>3</v>
      </c>
      <c r="M39" s="46"/>
      <c r="N39" s="61"/>
      <c r="O39" s="61"/>
      <c r="P39" s="61"/>
      <c r="Q39" s="33"/>
    </row>
    <row r="40" spans="1:17" ht="12.75" thickBot="1">
      <c r="A40" s="161" t="s">
        <v>46</v>
      </c>
      <c r="B40" s="162"/>
      <c r="C40" s="175"/>
      <c r="D40" s="175"/>
      <c r="E40" s="176"/>
      <c r="F40" s="50"/>
      <c r="G40" s="50"/>
      <c r="H40" s="50"/>
      <c r="I40" s="50"/>
      <c r="J40" s="50"/>
      <c r="K40" s="50"/>
      <c r="L40" s="50"/>
      <c r="M40" s="50"/>
      <c r="N40" s="65"/>
      <c r="O40" s="65"/>
      <c r="P40" s="65"/>
      <c r="Q40" s="60"/>
    </row>
    <row r="41" spans="1:17" ht="12.75" thickTop="1">
      <c r="A41" s="145" t="s">
        <v>58</v>
      </c>
      <c r="B41" s="130"/>
      <c r="C41" s="43">
        <f>J29+5</f>
        <v>14</v>
      </c>
      <c r="D41" s="8" t="s">
        <v>67</v>
      </c>
      <c r="E41" s="42" t="s">
        <v>86</v>
      </c>
      <c r="F41" s="43"/>
      <c r="G41" s="43" t="s">
        <v>82</v>
      </c>
      <c r="H41" s="8">
        <f>K29</f>
        <v>14</v>
      </c>
      <c r="M41" s="145" t="s">
        <v>56</v>
      </c>
      <c r="N41" s="130"/>
      <c r="O41" s="43" t="str">
        <f>E35</f>
        <v>殴</v>
      </c>
      <c r="P41" s="43">
        <f>M30+M35+M38+M40+M39</f>
        <v>1</v>
      </c>
      <c r="Q41" s="8"/>
    </row>
    <row r="42" spans="1:17" ht="15" thickBot="1">
      <c r="A42" s="107" t="s">
        <v>59</v>
      </c>
      <c r="B42" s="108"/>
      <c r="C42" s="51">
        <f>C41*2</f>
        <v>28</v>
      </c>
      <c r="D42" s="13" t="s">
        <v>68</v>
      </c>
      <c r="E42" s="71" t="s">
        <v>87</v>
      </c>
      <c r="F42" s="51"/>
      <c r="G42" s="51" t="s">
        <v>82</v>
      </c>
      <c r="H42" s="13">
        <f>L29</f>
        <v>28</v>
      </c>
      <c r="M42" s="107" t="s">
        <v>57</v>
      </c>
      <c r="N42" s="160"/>
      <c r="O42" s="73">
        <f>E36</f>
        <v>0</v>
      </c>
      <c r="P42" s="51">
        <f>M30+M36+M38+M40+M39</f>
        <v>0</v>
      </c>
      <c r="Q42" s="13"/>
    </row>
    <row r="43" spans="13:17" ht="15.75" thickBot="1" thickTop="1">
      <c r="M43" s="11"/>
      <c r="N43" s="41"/>
      <c r="O43" s="20"/>
      <c r="P43" s="20"/>
      <c r="Q43" s="20"/>
    </row>
    <row r="44" spans="1:17" ht="12.75" thickTop="1">
      <c r="A44" s="74" t="s">
        <v>54</v>
      </c>
      <c r="B44" s="75"/>
      <c r="C44" s="75"/>
      <c r="D44" s="75"/>
      <c r="E44" s="75"/>
      <c r="F44" s="75"/>
      <c r="G44" s="75"/>
      <c r="H44" s="75"/>
      <c r="I44" s="75"/>
      <c r="J44" s="76"/>
      <c r="L44" s="93" t="s">
        <v>69</v>
      </c>
      <c r="M44" s="94"/>
      <c r="N44" s="30"/>
      <c r="O44" s="30"/>
      <c r="P44" s="30"/>
      <c r="Q44" s="31"/>
    </row>
    <row r="45" spans="1:17" ht="12">
      <c r="A45" s="178" t="s">
        <v>55</v>
      </c>
      <c r="B45" s="84"/>
      <c r="C45" s="84"/>
      <c r="D45" s="84"/>
      <c r="E45" s="67" t="s">
        <v>5</v>
      </c>
      <c r="F45" s="149" t="s">
        <v>55</v>
      </c>
      <c r="G45" s="84"/>
      <c r="H45" s="84"/>
      <c r="I45" s="170"/>
      <c r="J45" s="77" t="s">
        <v>5</v>
      </c>
      <c r="L45" s="19" t="s">
        <v>102</v>
      </c>
      <c r="M45" s="20"/>
      <c r="N45" s="20"/>
      <c r="O45" s="20"/>
      <c r="P45" s="20"/>
      <c r="Q45" s="35">
        <v>188</v>
      </c>
    </row>
    <row r="46" spans="1:17" ht="12">
      <c r="A46" s="172" t="s">
        <v>187</v>
      </c>
      <c r="B46" s="173"/>
      <c r="C46" s="173"/>
      <c r="D46" s="174"/>
      <c r="E46" s="53">
        <v>110</v>
      </c>
      <c r="F46" s="177"/>
      <c r="G46" s="173"/>
      <c r="H46" s="173"/>
      <c r="I46" s="174"/>
      <c r="J46" s="78"/>
      <c r="L46" s="19" t="s">
        <v>103</v>
      </c>
      <c r="M46" s="20"/>
      <c r="N46" s="20"/>
      <c r="O46" s="20"/>
      <c r="P46" s="20"/>
      <c r="Q46" s="35">
        <v>193</v>
      </c>
    </row>
    <row r="47" spans="1:17" ht="12">
      <c r="A47" s="172" t="s">
        <v>188</v>
      </c>
      <c r="B47" s="173"/>
      <c r="C47" s="173"/>
      <c r="D47" s="174"/>
      <c r="E47" s="53">
        <v>110</v>
      </c>
      <c r="F47" s="177"/>
      <c r="G47" s="173"/>
      <c r="H47" s="173"/>
      <c r="I47" s="174"/>
      <c r="J47" s="78"/>
      <c r="L47" s="19" t="s">
        <v>189</v>
      </c>
      <c r="M47" s="20"/>
      <c r="N47" s="20"/>
      <c r="O47" s="20"/>
      <c r="P47" s="20"/>
      <c r="Q47" s="35">
        <v>192</v>
      </c>
    </row>
    <row r="48" spans="1:17" ht="12">
      <c r="A48" s="172" t="s">
        <v>151</v>
      </c>
      <c r="B48" s="173"/>
      <c r="C48" s="173"/>
      <c r="D48" s="174"/>
      <c r="E48" s="53">
        <v>111</v>
      </c>
      <c r="F48" s="177"/>
      <c r="G48" s="173"/>
      <c r="H48" s="173"/>
      <c r="I48" s="174"/>
      <c r="J48" s="78"/>
      <c r="L48" s="19"/>
      <c r="M48" s="20"/>
      <c r="N48" s="20"/>
      <c r="O48" s="20"/>
      <c r="P48" s="20"/>
      <c r="Q48" s="35"/>
    </row>
    <row r="49" spans="1:17" ht="12">
      <c r="A49" s="172" t="s">
        <v>190</v>
      </c>
      <c r="B49" s="173"/>
      <c r="C49" s="173"/>
      <c r="D49" s="174"/>
      <c r="E49" s="53">
        <v>111</v>
      </c>
      <c r="F49" s="177"/>
      <c r="G49" s="173"/>
      <c r="H49" s="173"/>
      <c r="I49" s="174"/>
      <c r="J49" s="78"/>
      <c r="L49" s="19"/>
      <c r="M49" s="20"/>
      <c r="N49" s="20"/>
      <c r="O49" s="20"/>
      <c r="P49" s="20"/>
      <c r="Q49" s="35"/>
    </row>
    <row r="50" spans="1:17" ht="12">
      <c r="A50" s="172" t="s">
        <v>191</v>
      </c>
      <c r="B50" s="173"/>
      <c r="C50" s="173"/>
      <c r="D50" s="174"/>
      <c r="E50" s="53">
        <v>120</v>
      </c>
      <c r="F50" s="177"/>
      <c r="G50" s="173"/>
      <c r="H50" s="173"/>
      <c r="I50" s="174"/>
      <c r="J50" s="78"/>
      <c r="L50" s="19"/>
      <c r="M50" s="20"/>
      <c r="N50" s="20"/>
      <c r="O50" s="20"/>
      <c r="P50" s="20"/>
      <c r="Q50" s="35"/>
    </row>
    <row r="51" spans="1:17" ht="12">
      <c r="A51" s="172" t="s">
        <v>192</v>
      </c>
      <c r="B51" s="173"/>
      <c r="C51" s="173"/>
      <c r="D51" s="174"/>
      <c r="E51" s="53">
        <v>120</v>
      </c>
      <c r="F51" s="177"/>
      <c r="G51" s="173"/>
      <c r="H51" s="173"/>
      <c r="I51" s="174"/>
      <c r="J51" s="78"/>
      <c r="L51" s="19"/>
      <c r="M51" s="20"/>
      <c r="N51" s="20"/>
      <c r="O51" s="20"/>
      <c r="P51" s="20"/>
      <c r="Q51" s="35"/>
    </row>
    <row r="52" spans="1:17" ht="12">
      <c r="A52" s="172" t="s">
        <v>193</v>
      </c>
      <c r="B52" s="173"/>
      <c r="C52" s="173"/>
      <c r="D52" s="174"/>
      <c r="E52" s="53">
        <v>121</v>
      </c>
      <c r="F52" s="177"/>
      <c r="G52" s="173"/>
      <c r="H52" s="173"/>
      <c r="I52" s="174"/>
      <c r="J52" s="78"/>
      <c r="L52" s="19"/>
      <c r="M52" s="20"/>
      <c r="N52" s="20"/>
      <c r="O52" s="20"/>
      <c r="P52" s="20"/>
      <c r="Q52" s="35"/>
    </row>
    <row r="53" spans="1:17" ht="12">
      <c r="A53" s="172" t="s">
        <v>194</v>
      </c>
      <c r="B53" s="173"/>
      <c r="C53" s="173"/>
      <c r="D53" s="174"/>
      <c r="E53" s="53">
        <v>121</v>
      </c>
      <c r="F53" s="177"/>
      <c r="G53" s="173"/>
      <c r="H53" s="173"/>
      <c r="I53" s="174"/>
      <c r="J53" s="78"/>
      <c r="L53" s="19"/>
      <c r="M53" s="20"/>
      <c r="N53" s="20"/>
      <c r="O53" s="20"/>
      <c r="P53" s="20"/>
      <c r="Q53" s="35"/>
    </row>
    <row r="54" spans="1:17" ht="12">
      <c r="A54" s="172" t="s">
        <v>195</v>
      </c>
      <c r="B54" s="173"/>
      <c r="C54" s="173"/>
      <c r="D54" s="174"/>
      <c r="E54" s="53">
        <v>148</v>
      </c>
      <c r="F54" s="177"/>
      <c r="G54" s="173"/>
      <c r="H54" s="173"/>
      <c r="I54" s="174"/>
      <c r="J54" s="78"/>
      <c r="L54" s="19"/>
      <c r="M54" s="20"/>
      <c r="N54" s="20"/>
      <c r="O54" s="20"/>
      <c r="P54" s="20"/>
      <c r="Q54" s="35"/>
    </row>
    <row r="55" spans="1:17" ht="12">
      <c r="A55" s="172" t="s">
        <v>196</v>
      </c>
      <c r="B55" s="173"/>
      <c r="C55" s="173"/>
      <c r="D55" s="174"/>
      <c r="E55" s="53">
        <v>148</v>
      </c>
      <c r="F55" s="177"/>
      <c r="G55" s="173"/>
      <c r="H55" s="173"/>
      <c r="I55" s="174"/>
      <c r="J55" s="78"/>
      <c r="L55" s="19"/>
      <c r="M55" s="20"/>
      <c r="N55" s="20"/>
      <c r="O55" s="20"/>
      <c r="P55" s="20"/>
      <c r="Q55" s="35"/>
    </row>
    <row r="56" spans="1:17" ht="12.75" thickBot="1">
      <c r="A56" s="179" t="s">
        <v>197</v>
      </c>
      <c r="B56" s="180"/>
      <c r="C56" s="180"/>
      <c r="D56" s="181"/>
      <c r="E56" s="79">
        <v>149</v>
      </c>
      <c r="F56" s="182"/>
      <c r="G56" s="180"/>
      <c r="H56" s="180"/>
      <c r="I56" s="181"/>
      <c r="J56" s="80"/>
      <c r="L56" s="22"/>
      <c r="M56" s="23"/>
      <c r="N56" s="23"/>
      <c r="O56" s="23"/>
      <c r="P56" s="23"/>
      <c r="Q56" s="36"/>
    </row>
  </sheetData>
  <mergeCells count="110">
    <mergeCell ref="F47:I47"/>
    <mergeCell ref="F48:I48"/>
    <mergeCell ref="F49:I49"/>
    <mergeCell ref="F55:I55"/>
    <mergeCell ref="F56:I56"/>
    <mergeCell ref="F50:I50"/>
    <mergeCell ref="F51:I51"/>
    <mergeCell ref="F52:I52"/>
    <mergeCell ref="F53:I53"/>
    <mergeCell ref="F54:I54"/>
    <mergeCell ref="A55:D55"/>
    <mergeCell ref="A56:D56"/>
    <mergeCell ref="A50:D50"/>
    <mergeCell ref="A51:D51"/>
    <mergeCell ref="A52:D52"/>
    <mergeCell ref="A53:D53"/>
    <mergeCell ref="A54:D54"/>
    <mergeCell ref="A49:D49"/>
    <mergeCell ref="N4:Q4"/>
    <mergeCell ref="N5:P5"/>
    <mergeCell ref="H20:Q20"/>
    <mergeCell ref="M41:N41"/>
    <mergeCell ref="G21:J21"/>
    <mergeCell ref="N27:P27"/>
    <mergeCell ref="K26:K28"/>
    <mergeCell ref="A47:D47"/>
    <mergeCell ref="A48:D48"/>
    <mergeCell ref="C39:E39"/>
    <mergeCell ref="A46:D46"/>
    <mergeCell ref="A39:B39"/>
    <mergeCell ref="M42:N42"/>
    <mergeCell ref="A41:B41"/>
    <mergeCell ref="A42:B42"/>
    <mergeCell ref="A40:B40"/>
    <mergeCell ref="C40:E40"/>
    <mergeCell ref="F46:I46"/>
    <mergeCell ref="A45:D45"/>
    <mergeCell ref="A38:B38"/>
    <mergeCell ref="B20:D20"/>
    <mergeCell ref="B21:D21"/>
    <mergeCell ref="E20:G20"/>
    <mergeCell ref="A34:D34"/>
    <mergeCell ref="B37:D37"/>
    <mergeCell ref="C38:E38"/>
    <mergeCell ref="B22:D22"/>
    <mergeCell ref="B36:D36"/>
    <mergeCell ref="B35:D35"/>
    <mergeCell ref="A2:C2"/>
    <mergeCell ref="E19:G19"/>
    <mergeCell ref="E21:F21"/>
    <mergeCell ref="O8:Q8"/>
    <mergeCell ref="O9:Q9"/>
    <mergeCell ref="O10:Q10"/>
    <mergeCell ref="O11:Q11"/>
    <mergeCell ref="N16:Q16"/>
    <mergeCell ref="I10:K10"/>
    <mergeCell ref="I11:K11"/>
    <mergeCell ref="G11:H11"/>
    <mergeCell ref="B4:C4"/>
    <mergeCell ref="D2:Q2"/>
    <mergeCell ref="F3:J3"/>
    <mergeCell ref="H5:I5"/>
    <mergeCell ref="J5:K5"/>
    <mergeCell ref="L5:M5"/>
    <mergeCell ref="E4:F4"/>
    <mergeCell ref="K3:L3"/>
    <mergeCell ref="M3:Q3"/>
    <mergeCell ref="K7:M7"/>
    <mergeCell ref="B9:E9"/>
    <mergeCell ref="D7:G7"/>
    <mergeCell ref="A7:C7"/>
    <mergeCell ref="G9:H9"/>
    <mergeCell ref="A9:A12"/>
    <mergeCell ref="I9:K9"/>
    <mergeCell ref="G10:H10"/>
    <mergeCell ref="B10:E10"/>
    <mergeCell ref="B11:E11"/>
    <mergeCell ref="B5:C5"/>
    <mergeCell ref="D5:E5"/>
    <mergeCell ref="F5:G5"/>
    <mergeCell ref="H7:J7"/>
    <mergeCell ref="B12:E12"/>
    <mergeCell ref="A32:D32"/>
    <mergeCell ref="A33:D33"/>
    <mergeCell ref="A14:C14"/>
    <mergeCell ref="A15:C15"/>
    <mergeCell ref="A16:C16"/>
    <mergeCell ref="B19:D19"/>
    <mergeCell ref="A18:D18"/>
    <mergeCell ref="A23:C24"/>
    <mergeCell ref="H26:H28"/>
    <mergeCell ref="A26:E28"/>
    <mergeCell ref="A1:Q1"/>
    <mergeCell ref="F45:I45"/>
    <mergeCell ref="L44:M44"/>
    <mergeCell ref="H4:J4"/>
    <mergeCell ref="K4:M4"/>
    <mergeCell ref="K14:L16"/>
    <mergeCell ref="G26:G28"/>
    <mergeCell ref="F26:F28"/>
    <mergeCell ref="H19:Q19"/>
    <mergeCell ref="O12:Q12"/>
    <mergeCell ref="M26:M28"/>
    <mergeCell ref="L26:L28"/>
    <mergeCell ref="N15:Q15"/>
    <mergeCell ref="N14:Q14"/>
    <mergeCell ref="G12:H12"/>
    <mergeCell ref="I12:K12"/>
    <mergeCell ref="J26:J28"/>
    <mergeCell ref="I26:I28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 topLeftCell="A10">
      <selection activeCell="K42" sqref="K42"/>
    </sheetView>
  </sheetViews>
  <sheetFormatPr defaultColWidth="8.796875" defaultRowHeight="15"/>
  <cols>
    <col min="1" max="16384" width="4.59765625" style="1" customWidth="1"/>
  </cols>
  <sheetData>
    <row r="1" spans="1:17" ht="12.75" thickBot="1">
      <c r="A1" s="82" t="s">
        <v>84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3.5" thickBot="1" thickTop="1">
      <c r="A2" s="139" t="s">
        <v>0</v>
      </c>
      <c r="B2" s="137"/>
      <c r="C2" s="140"/>
      <c r="D2" s="132" t="s">
        <v>104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</row>
    <row r="3" spans="1:17" ht="13.5" thickBot="1" thickTop="1">
      <c r="A3" s="2" t="s">
        <v>13</v>
      </c>
      <c r="B3" s="3" t="s">
        <v>78</v>
      </c>
      <c r="C3" s="2" t="s">
        <v>14</v>
      </c>
      <c r="D3" s="4">
        <v>17</v>
      </c>
      <c r="E3" s="2" t="s">
        <v>15</v>
      </c>
      <c r="F3" s="95" t="s">
        <v>79</v>
      </c>
      <c r="G3" s="95"/>
      <c r="H3" s="95"/>
      <c r="I3" s="95"/>
      <c r="J3" s="96"/>
      <c r="K3" s="97" t="s">
        <v>70</v>
      </c>
      <c r="L3" s="95"/>
      <c r="M3" s="95" t="s">
        <v>106</v>
      </c>
      <c r="N3" s="95"/>
      <c r="O3" s="95"/>
      <c r="P3" s="95"/>
      <c r="Q3" s="96"/>
    </row>
    <row r="4" spans="1:17" ht="13.5" thickBot="1" thickTop="1">
      <c r="A4" s="2" t="s">
        <v>16</v>
      </c>
      <c r="B4" s="95"/>
      <c r="C4" s="96"/>
      <c r="D4" s="2" t="s">
        <v>17</v>
      </c>
      <c r="E4" s="95"/>
      <c r="F4" s="96"/>
      <c r="G4" s="2" t="s">
        <v>60</v>
      </c>
      <c r="H4" s="95" t="s">
        <v>89</v>
      </c>
      <c r="I4" s="95"/>
      <c r="J4" s="96"/>
      <c r="K4" s="97" t="s">
        <v>71</v>
      </c>
      <c r="L4" s="95"/>
      <c r="M4" s="95"/>
      <c r="N4" s="95" t="s">
        <v>125</v>
      </c>
      <c r="O4" s="95"/>
      <c r="P4" s="95"/>
      <c r="Q4" s="96"/>
    </row>
    <row r="5" spans="1:17" ht="13.5" thickBot="1" thickTop="1">
      <c r="A5" s="6" t="s">
        <v>18</v>
      </c>
      <c r="B5" s="132" t="s">
        <v>19</v>
      </c>
      <c r="C5" s="95"/>
      <c r="D5" s="95"/>
      <c r="E5" s="133"/>
      <c r="F5" s="132" t="s">
        <v>20</v>
      </c>
      <c r="G5" s="95"/>
      <c r="H5" s="95"/>
      <c r="I5" s="133"/>
      <c r="J5" s="95" t="s">
        <v>21</v>
      </c>
      <c r="K5" s="95"/>
      <c r="L5" s="95"/>
      <c r="M5" s="96"/>
      <c r="N5" s="97" t="s">
        <v>61</v>
      </c>
      <c r="O5" s="95"/>
      <c r="P5" s="95"/>
      <c r="Q5" s="4">
        <v>0</v>
      </c>
    </row>
    <row r="6" ht="13.5" thickBot="1" thickTop="1"/>
    <row r="7" spans="1:13" ht="13.5" thickBot="1" thickTop="1">
      <c r="A7" s="139" t="s">
        <v>1</v>
      </c>
      <c r="B7" s="137"/>
      <c r="C7" s="140"/>
      <c r="D7" s="136" t="s">
        <v>105</v>
      </c>
      <c r="E7" s="137"/>
      <c r="F7" s="137"/>
      <c r="G7" s="138"/>
      <c r="H7" s="97" t="s">
        <v>22</v>
      </c>
      <c r="I7" s="95"/>
      <c r="J7" s="95"/>
      <c r="K7" s="95"/>
      <c r="L7" s="95"/>
      <c r="M7" s="96"/>
    </row>
    <row r="8" spans="15:17" ht="13.5" thickBot="1" thickTop="1">
      <c r="O8" s="93" t="s">
        <v>23</v>
      </c>
      <c r="P8" s="94"/>
      <c r="Q8" s="152"/>
    </row>
    <row r="9" spans="1:17" ht="13.5" thickBot="1" thickTop="1">
      <c r="A9" s="142" t="s">
        <v>62</v>
      </c>
      <c r="B9" s="134" t="s">
        <v>63</v>
      </c>
      <c r="C9" s="135"/>
      <c r="D9" s="135"/>
      <c r="E9" s="135"/>
      <c r="F9" s="7">
        <f>SUM(F10:F12)</f>
        <v>3</v>
      </c>
      <c r="G9" s="135" t="s">
        <v>62</v>
      </c>
      <c r="H9" s="141"/>
      <c r="I9" s="145" t="s">
        <v>4</v>
      </c>
      <c r="J9" s="130"/>
      <c r="K9" s="130"/>
      <c r="L9" s="66" t="s">
        <v>5</v>
      </c>
      <c r="M9" s="69" t="s">
        <v>80</v>
      </c>
      <c r="O9" s="153" t="s">
        <v>12</v>
      </c>
      <c r="P9" s="91"/>
      <c r="Q9" s="154"/>
    </row>
    <row r="10" spans="1:17" ht="12.75" thickTop="1">
      <c r="A10" s="143"/>
      <c r="B10" s="148" t="s">
        <v>107</v>
      </c>
      <c r="C10" s="146"/>
      <c r="D10" s="146"/>
      <c r="E10" s="146"/>
      <c r="F10" s="9">
        <v>1</v>
      </c>
      <c r="G10" s="146" t="s">
        <v>72</v>
      </c>
      <c r="H10" s="147"/>
      <c r="I10" s="111" t="s">
        <v>109</v>
      </c>
      <c r="J10" s="84"/>
      <c r="K10" s="84"/>
      <c r="L10" s="67">
        <v>96</v>
      </c>
      <c r="M10" s="62"/>
      <c r="O10" s="155">
        <f>I16</f>
        <v>4</v>
      </c>
      <c r="P10" s="146"/>
      <c r="Q10" s="147"/>
    </row>
    <row r="11" spans="1:17" ht="12">
      <c r="A11" s="143"/>
      <c r="B11" s="149" t="s">
        <v>108</v>
      </c>
      <c r="C11" s="84"/>
      <c r="D11" s="84"/>
      <c r="E11" s="84"/>
      <c r="F11" s="10">
        <v>2</v>
      </c>
      <c r="G11" s="84" t="s">
        <v>72</v>
      </c>
      <c r="H11" s="85"/>
      <c r="I11" s="111" t="s">
        <v>110</v>
      </c>
      <c r="J11" s="84"/>
      <c r="K11" s="84"/>
      <c r="L11" s="67">
        <v>164</v>
      </c>
      <c r="M11" s="62"/>
      <c r="O11" s="112" t="s">
        <v>73</v>
      </c>
      <c r="P11" s="113"/>
      <c r="Q11" s="156"/>
    </row>
    <row r="12" spans="1:17" ht="12.75" thickBot="1">
      <c r="A12" s="144"/>
      <c r="B12" s="83"/>
      <c r="C12" s="108"/>
      <c r="D12" s="108"/>
      <c r="E12" s="108"/>
      <c r="F12" s="12"/>
      <c r="G12" s="108" t="s">
        <v>72</v>
      </c>
      <c r="H12" s="110"/>
      <c r="I12" s="107" t="s">
        <v>110</v>
      </c>
      <c r="J12" s="108"/>
      <c r="K12" s="108"/>
      <c r="L12" s="68">
        <v>164</v>
      </c>
      <c r="M12" s="70"/>
      <c r="O12" s="128">
        <f>I16+2</f>
        <v>6</v>
      </c>
      <c r="P12" s="82"/>
      <c r="Q12" s="129"/>
    </row>
    <row r="13" ht="13.5" thickBot="1" thickTop="1"/>
    <row r="14" spans="1:17" ht="13.5" thickBot="1" thickTop="1">
      <c r="A14" s="114" t="s">
        <v>6</v>
      </c>
      <c r="B14" s="114"/>
      <c r="C14" s="115"/>
      <c r="D14" s="14" t="s">
        <v>7</v>
      </c>
      <c r="E14" s="15" t="s">
        <v>8</v>
      </c>
      <c r="F14" s="15" t="s">
        <v>9</v>
      </c>
      <c r="G14" s="15" t="s">
        <v>11</v>
      </c>
      <c r="H14" s="15" t="s">
        <v>10</v>
      </c>
      <c r="I14" s="15" t="s">
        <v>12</v>
      </c>
      <c r="K14" s="98" t="s">
        <v>74</v>
      </c>
      <c r="L14" s="99"/>
      <c r="M14" s="16" t="s">
        <v>25</v>
      </c>
      <c r="N14" s="130" t="s">
        <v>111</v>
      </c>
      <c r="O14" s="130"/>
      <c r="P14" s="130"/>
      <c r="Q14" s="131"/>
    </row>
    <row r="15" spans="1:17" ht="12.75" thickTop="1">
      <c r="A15" s="116" t="s">
        <v>3</v>
      </c>
      <c r="B15" s="116"/>
      <c r="C15" s="117"/>
      <c r="D15" s="17">
        <v>15</v>
      </c>
      <c r="E15" s="18">
        <v>13</v>
      </c>
      <c r="F15" s="18">
        <v>10</v>
      </c>
      <c r="G15" s="18">
        <v>10</v>
      </c>
      <c r="H15" s="18">
        <v>11</v>
      </c>
      <c r="I15" s="18">
        <v>14</v>
      </c>
      <c r="K15" s="100"/>
      <c r="L15" s="101"/>
      <c r="M15" s="10" t="s">
        <v>24</v>
      </c>
      <c r="N15" s="84" t="s">
        <v>126</v>
      </c>
      <c r="O15" s="84"/>
      <c r="P15" s="84"/>
      <c r="Q15" s="85"/>
    </row>
    <row r="16" spans="1:17" ht="12.75" thickBot="1">
      <c r="A16" s="118" t="s">
        <v>2</v>
      </c>
      <c r="B16" s="118"/>
      <c r="C16" s="119"/>
      <c r="D16" s="13">
        <f aca="true" t="shared" si="0" ref="D16:I16">ROUNDDOWN(D15/3,0)</f>
        <v>5</v>
      </c>
      <c r="E16" s="21">
        <f t="shared" si="0"/>
        <v>4</v>
      </c>
      <c r="F16" s="21">
        <f t="shared" si="0"/>
        <v>3</v>
      </c>
      <c r="G16" s="21">
        <f t="shared" si="0"/>
        <v>3</v>
      </c>
      <c r="H16" s="21">
        <f t="shared" si="0"/>
        <v>3</v>
      </c>
      <c r="I16" s="21">
        <f t="shared" si="0"/>
        <v>4</v>
      </c>
      <c r="K16" s="102"/>
      <c r="L16" s="103"/>
      <c r="M16" s="12" t="s">
        <v>26</v>
      </c>
      <c r="N16" s="108" t="s">
        <v>127</v>
      </c>
      <c r="O16" s="108"/>
      <c r="P16" s="108"/>
      <c r="Q16" s="110"/>
    </row>
    <row r="17" ht="13.5" thickBot="1" thickTop="1"/>
    <row r="18" spans="1:17" ht="12.75" thickTop="1">
      <c r="A18" s="93" t="s">
        <v>64</v>
      </c>
      <c r="B18" s="94"/>
      <c r="C18" s="94"/>
      <c r="D18" s="94"/>
      <c r="E18" s="30" t="s">
        <v>28</v>
      </c>
      <c r="F18" s="30"/>
      <c r="G18" s="30"/>
      <c r="H18" s="30" t="s">
        <v>29</v>
      </c>
      <c r="I18" s="30"/>
      <c r="J18" s="30"/>
      <c r="K18" s="30"/>
      <c r="L18" s="30"/>
      <c r="M18" s="30"/>
      <c r="N18" s="30"/>
      <c r="O18" s="30"/>
      <c r="P18" s="30"/>
      <c r="Q18" s="31"/>
    </row>
    <row r="19" spans="1:17" ht="12">
      <c r="A19" s="32" t="s">
        <v>27</v>
      </c>
      <c r="B19" s="120" t="s">
        <v>112</v>
      </c>
      <c r="C19" s="120"/>
      <c r="D19" s="120"/>
      <c r="E19" s="120" t="s">
        <v>117</v>
      </c>
      <c r="F19" s="120"/>
      <c r="G19" s="120"/>
      <c r="H19" s="120" t="s">
        <v>118</v>
      </c>
      <c r="I19" s="120"/>
      <c r="J19" s="120"/>
      <c r="K19" s="120"/>
      <c r="L19" s="120"/>
      <c r="M19" s="120"/>
      <c r="N19" s="120"/>
      <c r="O19" s="120"/>
      <c r="P19" s="120"/>
      <c r="Q19" s="157"/>
    </row>
    <row r="20" spans="1:17" ht="12">
      <c r="A20" s="32" t="s">
        <v>30</v>
      </c>
      <c r="B20" s="120" t="s">
        <v>113</v>
      </c>
      <c r="C20" s="120"/>
      <c r="D20" s="120"/>
      <c r="E20" s="120" t="s">
        <v>119</v>
      </c>
      <c r="F20" s="120"/>
      <c r="G20" s="120"/>
      <c r="H20" s="120" t="s">
        <v>120</v>
      </c>
      <c r="I20" s="120"/>
      <c r="J20" s="120"/>
      <c r="K20" s="120"/>
      <c r="L20" s="120"/>
      <c r="M20" s="120"/>
      <c r="N20" s="120"/>
      <c r="O20" s="120"/>
      <c r="P20" s="120"/>
      <c r="Q20" s="157"/>
    </row>
    <row r="21" spans="1:17" ht="14.25">
      <c r="A21" s="32" t="s">
        <v>31</v>
      </c>
      <c r="B21" s="120" t="s">
        <v>114</v>
      </c>
      <c r="C21" s="120"/>
      <c r="D21" s="120"/>
      <c r="E21" s="90" t="s">
        <v>75</v>
      </c>
      <c r="F21" s="158"/>
      <c r="G21" s="91" t="s">
        <v>53</v>
      </c>
      <c r="H21" s="91"/>
      <c r="I21" s="91"/>
      <c r="J21" s="91"/>
      <c r="K21" s="28"/>
      <c r="L21" s="28"/>
      <c r="M21" s="28"/>
      <c r="N21" s="28"/>
      <c r="O21" s="28"/>
      <c r="P21" s="28"/>
      <c r="Q21" s="34"/>
    </row>
    <row r="22" spans="1:17" ht="12">
      <c r="A22" s="32" t="s">
        <v>32</v>
      </c>
      <c r="B22" s="120" t="s">
        <v>115</v>
      </c>
      <c r="C22" s="120"/>
      <c r="D22" s="120"/>
      <c r="E22" s="9"/>
      <c r="F22" s="29"/>
      <c r="G22" s="29" t="s">
        <v>121</v>
      </c>
      <c r="H22" s="29"/>
      <c r="I22" s="29"/>
      <c r="J22" s="29"/>
      <c r="K22" s="29"/>
      <c r="L22" s="29"/>
      <c r="M22" s="29"/>
      <c r="N22" s="29"/>
      <c r="O22" s="29"/>
      <c r="P22" s="29"/>
      <c r="Q22" s="17"/>
    </row>
    <row r="23" spans="1:17" ht="12">
      <c r="A23" s="109" t="s">
        <v>76</v>
      </c>
      <c r="B23" s="88"/>
      <c r="C23" s="88"/>
      <c r="D23" s="20" t="s">
        <v>122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35"/>
    </row>
    <row r="24" spans="1:17" ht="12.75" thickBot="1">
      <c r="A24" s="102"/>
      <c r="B24" s="89"/>
      <c r="C24" s="89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36"/>
    </row>
    <row r="25" ht="13.5" thickBot="1" thickTop="1"/>
    <row r="26" spans="1:17" ht="12" customHeight="1" thickTop="1">
      <c r="A26" s="98" t="s">
        <v>47</v>
      </c>
      <c r="B26" s="123"/>
      <c r="C26" s="123"/>
      <c r="D26" s="123"/>
      <c r="E26" s="123"/>
      <c r="F26" s="104" t="s">
        <v>33</v>
      </c>
      <c r="G26" s="104" t="s">
        <v>34</v>
      </c>
      <c r="H26" s="104" t="s">
        <v>35</v>
      </c>
      <c r="I26" s="104" t="s">
        <v>36</v>
      </c>
      <c r="J26" s="104" t="s">
        <v>37</v>
      </c>
      <c r="K26" s="104" t="s">
        <v>38</v>
      </c>
      <c r="L26" s="104" t="s">
        <v>39</v>
      </c>
      <c r="M26" s="104" t="s">
        <v>40</v>
      </c>
      <c r="N26" s="5"/>
      <c r="O26" s="5"/>
      <c r="P26" s="31"/>
      <c r="Q26" s="37"/>
    </row>
    <row r="27" spans="1:17" ht="12">
      <c r="A27" s="124"/>
      <c r="B27" s="125"/>
      <c r="C27" s="125"/>
      <c r="D27" s="125"/>
      <c r="E27" s="125"/>
      <c r="F27" s="105"/>
      <c r="G27" s="105"/>
      <c r="H27" s="105"/>
      <c r="I27" s="105"/>
      <c r="J27" s="105"/>
      <c r="K27" s="105"/>
      <c r="L27" s="105"/>
      <c r="M27" s="105"/>
      <c r="N27" s="165" t="s">
        <v>48</v>
      </c>
      <c r="O27" s="165"/>
      <c r="P27" s="166"/>
      <c r="Q27" s="38"/>
    </row>
    <row r="28" spans="1:17" ht="12">
      <c r="A28" s="126"/>
      <c r="B28" s="127"/>
      <c r="C28" s="127"/>
      <c r="D28" s="127"/>
      <c r="E28" s="127"/>
      <c r="F28" s="106"/>
      <c r="G28" s="106"/>
      <c r="H28" s="106"/>
      <c r="I28" s="106"/>
      <c r="J28" s="106"/>
      <c r="K28" s="106"/>
      <c r="L28" s="106"/>
      <c r="M28" s="106"/>
      <c r="N28" s="61" t="s">
        <v>49</v>
      </c>
      <c r="O28" s="61" t="s">
        <v>50</v>
      </c>
      <c r="P28" s="62" t="s">
        <v>51</v>
      </c>
      <c r="Q28" s="38"/>
    </row>
    <row r="29" spans="1:17" ht="12">
      <c r="A29" s="27" t="s">
        <v>41</v>
      </c>
      <c r="B29" s="25"/>
      <c r="C29" s="25"/>
      <c r="D29" s="25"/>
      <c r="E29" s="25"/>
      <c r="F29" s="46">
        <f aca="true" t="shared" si="1" ref="F29:L29">SUM(F31:F40)</f>
        <v>4</v>
      </c>
      <c r="G29" s="46">
        <f t="shared" si="1"/>
        <v>6</v>
      </c>
      <c r="H29" s="46">
        <f t="shared" si="1"/>
        <v>4</v>
      </c>
      <c r="I29" s="46">
        <f t="shared" si="1"/>
        <v>4</v>
      </c>
      <c r="J29" s="46">
        <f t="shared" si="1"/>
        <v>8</v>
      </c>
      <c r="K29" s="46">
        <f t="shared" si="1"/>
        <v>23</v>
      </c>
      <c r="L29" s="46">
        <f t="shared" si="1"/>
        <v>17</v>
      </c>
      <c r="M29" s="47"/>
      <c r="N29" s="63">
        <f>SUM(N34:N40)</f>
        <v>2</v>
      </c>
      <c r="O29" s="63">
        <f>SUM(O34:O40)</f>
        <v>2</v>
      </c>
      <c r="P29" s="64">
        <f>SUM(P34:P40)</f>
        <v>2</v>
      </c>
      <c r="Q29" s="11"/>
    </row>
    <row r="30" spans="1:17" ht="12">
      <c r="A30" s="27" t="s">
        <v>42</v>
      </c>
      <c r="B30" s="25"/>
      <c r="C30" s="25"/>
      <c r="D30" s="25"/>
      <c r="E30" s="25"/>
      <c r="F30" s="46">
        <f aca="true" t="shared" si="2" ref="F30:M30">SUM(F31:F34)</f>
        <v>6</v>
      </c>
      <c r="G30" s="46">
        <f t="shared" si="2"/>
        <v>6</v>
      </c>
      <c r="H30" s="46">
        <f t="shared" si="2"/>
        <v>4</v>
      </c>
      <c r="I30" s="46">
        <f t="shared" si="2"/>
        <v>4</v>
      </c>
      <c r="J30" s="46">
        <f t="shared" si="2"/>
        <v>9</v>
      </c>
      <c r="K30" s="46">
        <f t="shared" si="2"/>
        <v>23</v>
      </c>
      <c r="L30" s="46">
        <f t="shared" si="2"/>
        <v>17</v>
      </c>
      <c r="M30" s="46">
        <f t="shared" si="2"/>
        <v>2</v>
      </c>
      <c r="N30" s="39"/>
      <c r="O30" s="39"/>
      <c r="P30" s="40"/>
      <c r="Q30" s="11"/>
    </row>
    <row r="31" spans="1:17" ht="12">
      <c r="A31" s="27" t="s">
        <v>77</v>
      </c>
      <c r="B31" s="25"/>
      <c r="C31" s="25"/>
      <c r="D31" s="25"/>
      <c r="E31" s="25"/>
      <c r="F31" s="46">
        <f>ROUNDDOWN((E16+F16)/2,0)</f>
        <v>3</v>
      </c>
      <c r="G31" s="46">
        <f>ROUNDDOWN((E16+I16)/2,0)</f>
        <v>4</v>
      </c>
      <c r="H31" s="46">
        <f>ROUNDDOWN((G16+F16)/2,0)</f>
        <v>3</v>
      </c>
      <c r="I31" s="46">
        <f>ROUNDDOWN((G16+I16)/2,0)</f>
        <v>3</v>
      </c>
      <c r="J31" s="46">
        <f>E16+G16</f>
        <v>7</v>
      </c>
      <c r="K31" s="46">
        <f>D15</f>
        <v>15</v>
      </c>
      <c r="L31" s="46">
        <f>H15</f>
        <v>11</v>
      </c>
      <c r="M31" s="47"/>
      <c r="N31" s="39"/>
      <c r="O31" s="39"/>
      <c r="P31" s="40"/>
      <c r="Q31" s="11"/>
    </row>
    <row r="32" spans="1:17" ht="12">
      <c r="A32" s="111" t="str">
        <f>B10</f>
        <v>ファイター</v>
      </c>
      <c r="B32" s="84"/>
      <c r="C32" s="84"/>
      <c r="D32" s="84"/>
      <c r="E32" s="48">
        <f>F10</f>
        <v>1</v>
      </c>
      <c r="F32" s="46">
        <v>2</v>
      </c>
      <c r="G32" s="46">
        <v>1</v>
      </c>
      <c r="H32" s="46">
        <v>0</v>
      </c>
      <c r="I32" s="46">
        <v>0</v>
      </c>
      <c r="J32" s="46">
        <v>1</v>
      </c>
      <c r="K32" s="46">
        <v>3</v>
      </c>
      <c r="L32" s="46">
        <v>1</v>
      </c>
      <c r="M32" s="46">
        <v>1</v>
      </c>
      <c r="N32" s="39"/>
      <c r="O32" s="39"/>
      <c r="P32" s="40"/>
      <c r="Q32" s="20"/>
    </row>
    <row r="33" spans="1:17" ht="12.75" thickBot="1">
      <c r="A33" s="111" t="str">
        <f>B11</f>
        <v>レジェンド</v>
      </c>
      <c r="B33" s="84"/>
      <c r="C33" s="84"/>
      <c r="D33" s="84"/>
      <c r="E33" s="48">
        <f>F11</f>
        <v>2</v>
      </c>
      <c r="F33" s="46">
        <v>1</v>
      </c>
      <c r="G33" s="46">
        <v>1</v>
      </c>
      <c r="H33" s="46">
        <v>1</v>
      </c>
      <c r="I33" s="46">
        <v>1</v>
      </c>
      <c r="J33" s="46">
        <v>1</v>
      </c>
      <c r="K33" s="46">
        <v>5</v>
      </c>
      <c r="L33" s="46">
        <v>5</v>
      </c>
      <c r="M33" s="46">
        <v>1</v>
      </c>
      <c r="N33" s="39"/>
      <c r="O33" s="39"/>
      <c r="P33" s="40"/>
      <c r="Q33" s="20"/>
    </row>
    <row r="34" spans="1:17" ht="12.75" thickTop="1">
      <c r="A34" s="111">
        <f>B12</f>
        <v>0</v>
      </c>
      <c r="B34" s="84"/>
      <c r="C34" s="84"/>
      <c r="D34" s="84"/>
      <c r="E34" s="48">
        <f>F12</f>
        <v>0</v>
      </c>
      <c r="F34" s="46"/>
      <c r="G34" s="46"/>
      <c r="H34" s="46"/>
      <c r="I34" s="46"/>
      <c r="J34" s="46"/>
      <c r="K34" s="46"/>
      <c r="L34" s="46"/>
      <c r="M34" s="46"/>
      <c r="N34" s="39"/>
      <c r="O34" s="39"/>
      <c r="P34" s="39"/>
      <c r="Q34" s="57" t="s">
        <v>52</v>
      </c>
    </row>
    <row r="35" spans="1:17" ht="14.25" customHeight="1">
      <c r="A35" s="49" t="s">
        <v>43</v>
      </c>
      <c r="B35" s="121" t="s">
        <v>128</v>
      </c>
      <c r="C35" s="122"/>
      <c r="D35" s="122"/>
      <c r="E35" s="24" t="s">
        <v>51</v>
      </c>
      <c r="F35" s="46">
        <v>-2</v>
      </c>
      <c r="G35" s="46"/>
      <c r="H35" s="46"/>
      <c r="I35" s="46"/>
      <c r="J35" s="46"/>
      <c r="K35" s="46"/>
      <c r="L35" s="46"/>
      <c r="M35" s="46"/>
      <c r="N35" s="61"/>
      <c r="O35" s="61"/>
      <c r="P35" s="61"/>
      <c r="Q35" s="58" t="s">
        <v>88</v>
      </c>
    </row>
    <row r="36" spans="1:17" ht="14.25">
      <c r="A36" s="49" t="s">
        <v>44</v>
      </c>
      <c r="B36" s="121"/>
      <c r="C36" s="122"/>
      <c r="D36" s="122"/>
      <c r="E36" s="24"/>
      <c r="F36" s="46"/>
      <c r="G36" s="46"/>
      <c r="H36" s="46"/>
      <c r="I36" s="46"/>
      <c r="J36" s="46"/>
      <c r="K36" s="46"/>
      <c r="L36" s="46"/>
      <c r="M36" s="46"/>
      <c r="N36" s="61"/>
      <c r="O36" s="61"/>
      <c r="P36" s="61"/>
      <c r="Q36" s="33"/>
    </row>
    <row r="37" spans="1:17" ht="14.25">
      <c r="A37" s="49" t="s">
        <v>45</v>
      </c>
      <c r="B37" s="121" t="s">
        <v>217</v>
      </c>
      <c r="C37" s="122"/>
      <c r="D37" s="122"/>
      <c r="E37" s="24" t="s">
        <v>65</v>
      </c>
      <c r="F37" s="46"/>
      <c r="G37" s="46"/>
      <c r="H37" s="46"/>
      <c r="I37" s="46"/>
      <c r="J37" s="46">
        <v>-2</v>
      </c>
      <c r="K37" s="46"/>
      <c r="L37" s="46"/>
      <c r="M37" s="47"/>
      <c r="N37" s="61">
        <v>2</v>
      </c>
      <c r="O37" s="61">
        <v>2</v>
      </c>
      <c r="P37" s="61">
        <v>2</v>
      </c>
      <c r="Q37" s="59"/>
    </row>
    <row r="38" spans="1:17" ht="12">
      <c r="A38" s="159" t="s">
        <v>66</v>
      </c>
      <c r="B38" s="121"/>
      <c r="C38" s="25" t="s">
        <v>116</v>
      </c>
      <c r="D38" s="25"/>
      <c r="E38" s="25"/>
      <c r="F38" s="46"/>
      <c r="G38" s="46"/>
      <c r="H38" s="46"/>
      <c r="I38" s="46"/>
      <c r="J38" s="46"/>
      <c r="K38" s="46"/>
      <c r="L38" s="46"/>
      <c r="M38" s="46">
        <v>2</v>
      </c>
      <c r="N38" s="61"/>
      <c r="O38" s="61"/>
      <c r="P38" s="61"/>
      <c r="Q38" s="33"/>
    </row>
    <row r="39" spans="1:17" ht="12">
      <c r="A39" s="159" t="s">
        <v>46</v>
      </c>
      <c r="B39" s="121"/>
      <c r="C39" s="25" t="s">
        <v>31</v>
      </c>
      <c r="D39" s="25"/>
      <c r="E39" s="25"/>
      <c r="F39" s="46"/>
      <c r="G39" s="46"/>
      <c r="H39" s="46"/>
      <c r="I39" s="46"/>
      <c r="J39" s="46">
        <v>1</v>
      </c>
      <c r="K39" s="46"/>
      <c r="L39" s="46"/>
      <c r="M39" s="46"/>
      <c r="N39" s="61"/>
      <c r="O39" s="61"/>
      <c r="P39" s="61"/>
      <c r="Q39" s="33"/>
    </row>
    <row r="40" spans="1:17" ht="12.75" thickBot="1">
      <c r="A40" s="161" t="s">
        <v>46</v>
      </c>
      <c r="B40" s="162"/>
      <c r="C40" s="26"/>
      <c r="D40" s="26"/>
      <c r="E40" s="26"/>
      <c r="F40" s="50"/>
      <c r="G40" s="50"/>
      <c r="H40" s="50"/>
      <c r="I40" s="50"/>
      <c r="J40" s="50"/>
      <c r="K40" s="50"/>
      <c r="L40" s="50"/>
      <c r="M40" s="50"/>
      <c r="N40" s="65"/>
      <c r="O40" s="65"/>
      <c r="P40" s="65"/>
      <c r="Q40" s="60"/>
    </row>
    <row r="41" spans="1:17" ht="12.75" thickTop="1">
      <c r="A41" s="145" t="s">
        <v>58</v>
      </c>
      <c r="B41" s="130"/>
      <c r="C41" s="43">
        <f>J29+5</f>
        <v>13</v>
      </c>
      <c r="D41" s="8" t="s">
        <v>67</v>
      </c>
      <c r="E41" s="42" t="s">
        <v>83</v>
      </c>
      <c r="F41" s="43"/>
      <c r="G41" s="43" t="s">
        <v>82</v>
      </c>
      <c r="H41" s="8">
        <f>K29</f>
        <v>23</v>
      </c>
      <c r="M41" s="145" t="s">
        <v>56</v>
      </c>
      <c r="N41" s="130"/>
      <c r="O41" s="43" t="str">
        <f>E35</f>
        <v>殴</v>
      </c>
      <c r="P41" s="43">
        <f>M30+M35+M37+M38+M39+M40</f>
        <v>4</v>
      </c>
      <c r="Q41" s="8"/>
    </row>
    <row r="42" spans="1:17" ht="15" thickBot="1">
      <c r="A42" s="107" t="s">
        <v>59</v>
      </c>
      <c r="B42" s="108"/>
      <c r="C42" s="51">
        <f>C41*2</f>
        <v>26</v>
      </c>
      <c r="D42" s="13" t="s">
        <v>68</v>
      </c>
      <c r="E42" s="71" t="s">
        <v>81</v>
      </c>
      <c r="F42" s="51"/>
      <c r="G42" s="51" t="s">
        <v>82</v>
      </c>
      <c r="H42" s="13">
        <f>L29</f>
        <v>17</v>
      </c>
      <c r="M42" s="107" t="s">
        <v>57</v>
      </c>
      <c r="N42" s="160"/>
      <c r="O42" s="51">
        <f>E36</f>
        <v>0</v>
      </c>
      <c r="P42" s="51">
        <f>M30+M36+M38+M39+M40</f>
        <v>4</v>
      </c>
      <c r="Q42" s="13"/>
    </row>
    <row r="43" spans="13:17" ht="15.75" thickBot="1" thickTop="1">
      <c r="M43" s="11"/>
      <c r="N43" s="41"/>
      <c r="O43" s="20"/>
      <c r="P43" s="20"/>
      <c r="Q43" s="20"/>
    </row>
    <row r="44" spans="1:17" ht="12.75" thickTop="1">
      <c r="A44" s="42" t="s">
        <v>54</v>
      </c>
      <c r="B44" s="43"/>
      <c r="C44" s="43"/>
      <c r="D44" s="43"/>
      <c r="E44" s="43"/>
      <c r="F44" s="43"/>
      <c r="G44" s="43"/>
      <c r="H44" s="43"/>
      <c r="I44" s="43"/>
      <c r="J44" s="8"/>
      <c r="L44" s="93" t="s">
        <v>69</v>
      </c>
      <c r="M44" s="94"/>
      <c r="N44" s="30"/>
      <c r="O44" s="30"/>
      <c r="P44" s="30"/>
      <c r="Q44" s="31"/>
    </row>
    <row r="45" spans="1:17" ht="12">
      <c r="A45" s="112" t="s">
        <v>55</v>
      </c>
      <c r="B45" s="113"/>
      <c r="C45" s="113"/>
      <c r="D45" s="113"/>
      <c r="E45" s="52" t="s">
        <v>5</v>
      </c>
      <c r="F45" s="90" t="s">
        <v>55</v>
      </c>
      <c r="G45" s="91"/>
      <c r="H45" s="91"/>
      <c r="I45" s="92"/>
      <c r="J45" s="34" t="s">
        <v>5</v>
      </c>
      <c r="L45" s="19" t="s">
        <v>207</v>
      </c>
      <c r="M45" s="20"/>
      <c r="N45" s="20"/>
      <c r="O45" s="20"/>
      <c r="P45" s="20"/>
      <c r="Q45" s="35">
        <v>188</v>
      </c>
    </row>
    <row r="46" spans="1:17" ht="12">
      <c r="A46" s="19" t="s">
        <v>123</v>
      </c>
      <c r="B46" s="20"/>
      <c r="C46" s="20"/>
      <c r="D46" s="20"/>
      <c r="E46" s="53">
        <v>98</v>
      </c>
      <c r="F46" s="44"/>
      <c r="G46" s="20"/>
      <c r="H46" s="20"/>
      <c r="I46" s="54"/>
      <c r="J46" s="35"/>
      <c r="L46" s="19" t="s">
        <v>208</v>
      </c>
      <c r="M46" s="20"/>
      <c r="N46" s="20"/>
      <c r="O46" s="20"/>
      <c r="P46" s="20"/>
      <c r="Q46" s="35"/>
    </row>
    <row r="47" spans="1:17" ht="12">
      <c r="A47" s="19" t="s">
        <v>214</v>
      </c>
      <c r="B47" s="20"/>
      <c r="C47" s="20"/>
      <c r="D47" s="20"/>
      <c r="E47" s="53">
        <v>98</v>
      </c>
      <c r="F47" s="44"/>
      <c r="G47" s="20"/>
      <c r="H47" s="20"/>
      <c r="I47" s="54"/>
      <c r="J47" s="35"/>
      <c r="L47" s="19" t="s">
        <v>102</v>
      </c>
      <c r="M47" s="20"/>
      <c r="N47" s="20"/>
      <c r="O47" s="20"/>
      <c r="P47" s="20"/>
      <c r="Q47" s="35">
        <v>188</v>
      </c>
    </row>
    <row r="48" spans="1:17" ht="12">
      <c r="A48" s="19" t="s">
        <v>124</v>
      </c>
      <c r="B48" s="20"/>
      <c r="C48" s="20"/>
      <c r="D48" s="20"/>
      <c r="E48" s="53">
        <v>166</v>
      </c>
      <c r="F48" s="44"/>
      <c r="G48" s="20"/>
      <c r="H48" s="20"/>
      <c r="I48" s="54"/>
      <c r="J48" s="35"/>
      <c r="L48" s="19" t="s">
        <v>209</v>
      </c>
      <c r="M48" s="20"/>
      <c r="N48" s="20"/>
      <c r="O48" s="20"/>
      <c r="P48" s="20"/>
      <c r="Q48" s="35">
        <v>188</v>
      </c>
    </row>
    <row r="49" spans="1:17" ht="12">
      <c r="A49" s="19" t="s">
        <v>215</v>
      </c>
      <c r="B49" s="20"/>
      <c r="C49" s="20"/>
      <c r="D49" s="20"/>
      <c r="E49" s="53">
        <v>166</v>
      </c>
      <c r="F49" s="44"/>
      <c r="G49" s="20"/>
      <c r="H49" s="20"/>
      <c r="I49" s="54"/>
      <c r="J49" s="35"/>
      <c r="L49" s="19" t="s">
        <v>210</v>
      </c>
      <c r="M49" s="20"/>
      <c r="N49" s="20"/>
      <c r="O49" s="20"/>
      <c r="P49" s="20"/>
      <c r="Q49" s="35"/>
    </row>
    <row r="50" spans="1:17" ht="12">
      <c r="A50" s="19" t="s">
        <v>216</v>
      </c>
      <c r="B50" s="20"/>
      <c r="C50" s="20"/>
      <c r="D50" s="20"/>
      <c r="E50" s="53">
        <v>167</v>
      </c>
      <c r="F50" s="44"/>
      <c r="G50" s="20"/>
      <c r="H50" s="20"/>
      <c r="I50" s="54"/>
      <c r="J50" s="35"/>
      <c r="L50" s="19" t="s">
        <v>211</v>
      </c>
      <c r="M50" s="20"/>
      <c r="N50" s="20"/>
      <c r="O50" s="20"/>
      <c r="P50" s="20"/>
      <c r="Q50" s="35"/>
    </row>
    <row r="51" spans="1:17" ht="12">
      <c r="A51" s="19"/>
      <c r="B51" s="20"/>
      <c r="C51" s="20"/>
      <c r="D51" s="20"/>
      <c r="E51" s="53"/>
      <c r="F51" s="44"/>
      <c r="G51" s="20"/>
      <c r="H51" s="20"/>
      <c r="I51" s="54"/>
      <c r="J51" s="35"/>
      <c r="L51" s="19" t="s">
        <v>212</v>
      </c>
      <c r="M51" s="20"/>
      <c r="N51" s="20"/>
      <c r="O51" s="20"/>
      <c r="P51" s="20"/>
      <c r="Q51" s="35">
        <v>188</v>
      </c>
    </row>
    <row r="52" spans="1:17" ht="12">
      <c r="A52" s="19"/>
      <c r="B52" s="20"/>
      <c r="C52" s="20"/>
      <c r="D52" s="20"/>
      <c r="E52" s="53"/>
      <c r="F52" s="44"/>
      <c r="G52" s="20"/>
      <c r="H52" s="20"/>
      <c r="I52" s="54"/>
      <c r="J52" s="35"/>
      <c r="L52" s="19" t="s">
        <v>213</v>
      </c>
      <c r="M52" s="20"/>
      <c r="N52" s="20"/>
      <c r="O52" s="20"/>
      <c r="P52" s="20"/>
      <c r="Q52" s="35"/>
    </row>
    <row r="53" spans="1:17" ht="12">
      <c r="A53" s="19"/>
      <c r="B53" s="20"/>
      <c r="C53" s="20"/>
      <c r="D53" s="20"/>
      <c r="E53" s="53"/>
      <c r="F53" s="44"/>
      <c r="G53" s="20"/>
      <c r="H53" s="20"/>
      <c r="I53" s="54"/>
      <c r="J53" s="35"/>
      <c r="L53" s="19"/>
      <c r="M53" s="20"/>
      <c r="N53" s="20"/>
      <c r="O53" s="20"/>
      <c r="P53" s="20"/>
      <c r="Q53" s="35"/>
    </row>
    <row r="54" spans="1:17" ht="12">
      <c r="A54" s="19"/>
      <c r="B54" s="20"/>
      <c r="C54" s="20"/>
      <c r="D54" s="20"/>
      <c r="E54" s="53"/>
      <c r="F54" s="44"/>
      <c r="G54" s="20"/>
      <c r="H54" s="20"/>
      <c r="I54" s="54"/>
      <c r="J54" s="35"/>
      <c r="L54" s="19"/>
      <c r="M54" s="20"/>
      <c r="N54" s="20"/>
      <c r="O54" s="20"/>
      <c r="P54" s="20"/>
      <c r="Q54" s="35"/>
    </row>
    <row r="55" spans="1:17" ht="12">
      <c r="A55" s="19"/>
      <c r="B55" s="20"/>
      <c r="C55" s="20"/>
      <c r="D55" s="20"/>
      <c r="E55" s="53"/>
      <c r="F55" s="44"/>
      <c r="G55" s="20"/>
      <c r="H55" s="20"/>
      <c r="I55" s="54"/>
      <c r="J55" s="35"/>
      <c r="L55" s="19"/>
      <c r="M55" s="20"/>
      <c r="N55" s="20"/>
      <c r="O55" s="20"/>
      <c r="P55" s="20"/>
      <c r="Q55" s="35"/>
    </row>
    <row r="56" spans="1:17" ht="12">
      <c r="A56" s="19"/>
      <c r="B56" s="20"/>
      <c r="C56" s="20"/>
      <c r="D56" s="20"/>
      <c r="E56" s="53"/>
      <c r="F56" s="44"/>
      <c r="G56" s="20"/>
      <c r="H56" s="20"/>
      <c r="I56" s="54"/>
      <c r="J56" s="35"/>
      <c r="L56" s="19"/>
      <c r="M56" s="20"/>
      <c r="N56" s="20"/>
      <c r="O56" s="20"/>
      <c r="P56" s="20"/>
      <c r="Q56" s="35"/>
    </row>
    <row r="57" spans="1:17" ht="12.75" thickBot="1">
      <c r="A57" s="22"/>
      <c r="B57" s="23"/>
      <c r="C57" s="23"/>
      <c r="D57" s="23"/>
      <c r="E57" s="55"/>
      <c r="F57" s="45"/>
      <c r="G57" s="23"/>
      <c r="H57" s="23"/>
      <c r="I57" s="56"/>
      <c r="J57" s="36"/>
      <c r="L57" s="22"/>
      <c r="M57" s="23"/>
      <c r="N57" s="23"/>
      <c r="O57" s="23"/>
      <c r="P57" s="23"/>
      <c r="Q57" s="36"/>
    </row>
    <row r="58" ht="12.75" thickTop="1"/>
  </sheetData>
  <mergeCells count="85">
    <mergeCell ref="F45:I45"/>
    <mergeCell ref="L44:M44"/>
    <mergeCell ref="H4:J4"/>
    <mergeCell ref="K4:M4"/>
    <mergeCell ref="K14:L16"/>
    <mergeCell ref="G26:G28"/>
    <mergeCell ref="F26:F28"/>
    <mergeCell ref="M26:M28"/>
    <mergeCell ref="L26:L28"/>
    <mergeCell ref="I12:K12"/>
    <mergeCell ref="A23:C24"/>
    <mergeCell ref="B35:D35"/>
    <mergeCell ref="A1:Q1"/>
    <mergeCell ref="B12:E12"/>
    <mergeCell ref="G11:H11"/>
    <mergeCell ref="G12:H12"/>
    <mergeCell ref="N16:Q16"/>
    <mergeCell ref="I10:K10"/>
    <mergeCell ref="I11:K11"/>
    <mergeCell ref="A45:D45"/>
    <mergeCell ref="A14:C14"/>
    <mergeCell ref="A15:C15"/>
    <mergeCell ref="A16:C16"/>
    <mergeCell ref="B19:D19"/>
    <mergeCell ref="B22:D22"/>
    <mergeCell ref="B36:D36"/>
    <mergeCell ref="A26:E28"/>
    <mergeCell ref="A32:D32"/>
    <mergeCell ref="A33:D33"/>
    <mergeCell ref="O12:Q12"/>
    <mergeCell ref="N15:Q15"/>
    <mergeCell ref="N14:Q14"/>
    <mergeCell ref="B5:C5"/>
    <mergeCell ref="D5:E5"/>
    <mergeCell ref="F5:G5"/>
    <mergeCell ref="H7:J7"/>
    <mergeCell ref="K7:M7"/>
    <mergeCell ref="B9:E9"/>
    <mergeCell ref="D7:G7"/>
    <mergeCell ref="A7:C7"/>
    <mergeCell ref="G9:H9"/>
    <mergeCell ref="A9:A12"/>
    <mergeCell ref="I9:K9"/>
    <mergeCell ref="G10:H10"/>
    <mergeCell ref="B10:E10"/>
    <mergeCell ref="B11:E11"/>
    <mergeCell ref="B4:C4"/>
    <mergeCell ref="D2:Q2"/>
    <mergeCell ref="F3:J3"/>
    <mergeCell ref="H5:I5"/>
    <mergeCell ref="J5:K5"/>
    <mergeCell ref="L5:M5"/>
    <mergeCell ref="E4:F4"/>
    <mergeCell ref="K3:L3"/>
    <mergeCell ref="M3:Q3"/>
    <mergeCell ref="A2:C2"/>
    <mergeCell ref="O8:Q8"/>
    <mergeCell ref="O9:Q9"/>
    <mergeCell ref="O10:Q10"/>
    <mergeCell ref="O11:Q11"/>
    <mergeCell ref="H19:Q19"/>
    <mergeCell ref="A18:D18"/>
    <mergeCell ref="B20:D20"/>
    <mergeCell ref="B21:D21"/>
    <mergeCell ref="E20:G20"/>
    <mergeCell ref="E19:G19"/>
    <mergeCell ref="E21:F21"/>
    <mergeCell ref="A34:D34"/>
    <mergeCell ref="A38:B38"/>
    <mergeCell ref="M42:N42"/>
    <mergeCell ref="A41:B41"/>
    <mergeCell ref="A42:B42"/>
    <mergeCell ref="A40:B40"/>
    <mergeCell ref="A39:B39"/>
    <mergeCell ref="B37:D37"/>
    <mergeCell ref="N4:Q4"/>
    <mergeCell ref="N5:P5"/>
    <mergeCell ref="H20:Q20"/>
    <mergeCell ref="M41:N41"/>
    <mergeCell ref="G21:J21"/>
    <mergeCell ref="N27:P27"/>
    <mergeCell ref="K26:K28"/>
    <mergeCell ref="J26:J28"/>
    <mergeCell ref="I26:I28"/>
    <mergeCell ref="H26:H28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マグネット</dc:creator>
  <cp:keywords/>
  <dc:description/>
  <cp:lastModifiedBy>magnet</cp:lastModifiedBy>
  <cp:lastPrinted>2007-04-02T15:38:50Z</cp:lastPrinted>
  <dcterms:created xsi:type="dcterms:W3CDTF">2006-12-17T07:08:18Z</dcterms:created>
  <dcterms:modified xsi:type="dcterms:W3CDTF">2007-04-30T13:35:53Z</dcterms:modified>
  <cp:category/>
  <cp:version/>
  <cp:contentType/>
  <cp:contentStatus/>
</cp:coreProperties>
</file>